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codeName="ThisWorkbook" defaultThemeVersion="124226"/>
  <mc:AlternateContent xmlns:mc="http://schemas.openxmlformats.org/markup-compatibility/2006">
    <mc:Choice Requires="x15">
      <x15ac:absPath xmlns:x15ac="http://schemas.microsoft.com/office/spreadsheetml/2010/11/ac" url="X:\X\Product Guide - Comprehensive\"/>
    </mc:Choice>
  </mc:AlternateContent>
  <xr:revisionPtr revIDLastSave="0" documentId="13_ncr:1_{3096EC40-C203-42FB-98EE-26730B2AED43}" xr6:coauthVersionLast="47" xr6:coauthVersionMax="47" xr10:uidLastSave="{00000000-0000-0000-0000-000000000000}"/>
  <bookViews>
    <workbookView xWindow="34560" yWindow="885" windowWidth="31800" windowHeight="20070" tabRatio="966" xr2:uid="{00000000-000D-0000-FFFF-FFFF00000000}"/>
  </bookViews>
  <sheets>
    <sheet name="Product Guide Table of Contents" sheetId="12" r:id="rId1"/>
    <sheet name="Mission Statement" sheetId="20" r:id="rId2"/>
    <sheet name="LMR Series" sheetId="31" r:id="rId3"/>
    <sheet name="LMR Features &amp; Spec's" sheetId="57" r:id="rId4"/>
    <sheet name="LMR Accessories" sheetId="7" r:id="rId5"/>
    <sheet name="Elite Series" sheetId="54" r:id="rId6"/>
    <sheet name="Elite Features &amp; Spec's" sheetId="49" r:id="rId7"/>
    <sheet name="Epic Series" sheetId="33" r:id="rId8"/>
    <sheet name="Epic Features &amp; Spec's" sheetId="50" r:id="rId9"/>
    <sheet name="BluSkye Series" sheetId="45" r:id="rId10"/>
    <sheet name="BluSkye Features &amp; Spec's" sheetId="48" r:id="rId11"/>
    <sheet name="TruBlu Series" sheetId="58" r:id="rId12"/>
    <sheet name="TruDock &amp; HanzFree" sheetId="56" r:id="rId13"/>
    <sheet name="TruDock Gang Holders" sheetId="53" r:id="rId14"/>
    <sheet name="TruDock Gang Chargers" sheetId="52" r:id="rId15"/>
    <sheet name="PTT Accessories" sheetId="55" r:id="rId16"/>
    <sheet name="ProMobile" sheetId="39" r:id="rId17"/>
    <sheet name="SpeakEZ" sheetId="42" r:id="rId18"/>
    <sheet name="Bravo Replacement Cables" sheetId="8" r:id="rId19"/>
    <sheet name="Contact Information" sheetId="23" r:id="rId20"/>
    <sheet name="CoS &amp; Warranty Statement" sheetId="41" r:id="rId21"/>
  </sheets>
  <definedNames>
    <definedName name="_xlnm._FilterDatabase" localSheetId="18" hidden="1">'Bravo Replacement Cables'!$A$4:$F$88</definedName>
    <definedName name="_xlnm._FilterDatabase" localSheetId="2" hidden="1">'LMR Series'!$A$7:$F$2213</definedName>
    <definedName name="Z_B34258AB_4685_4AC6_A959_C5D28E4F54FE_.wvu.FilterData" localSheetId="18" hidden="1">'Bravo Replacement Cables'!$A$4:$F$88</definedName>
    <definedName name="Z_B34258AB_4685_4AC6_A959_C5D28E4F54FE_.wvu.FilterData" localSheetId="19" hidden="1">'Contact Information'!$A$4:$G$1908</definedName>
    <definedName name="Z_B34258AB_4685_4AC6_A959_C5D28E4F54FE_.wvu.FilterData" localSheetId="2" hidden="1">'LMR Series'!$A$7:$F$2213</definedName>
    <definedName name="Z_B34258AB_4685_4AC6_A959_C5D28E4F54FE_.wvu.FilterData" localSheetId="1" hidden="1">'Mission Statement'!$A$12:$G$1917</definedName>
  </definedNames>
  <calcPr calcId="191029"/>
  <customWorkbookViews>
    <customWorkbookView name="Bill Jennings - Personal View" guid="{B34258AB-4685-4AC6-A959-C5D28E4F54FE}" mergeInterval="0" personalView="1" maximized="1" xWindow="1" yWindow="1" windowWidth="1387" windowHeight="71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6" i="45" l="1"/>
  <c r="U16" i="45"/>
  <c r="V16" i="45" s="1"/>
  <c r="W16" i="45" s="1"/>
  <c r="N19" i="33"/>
  <c r="U19" i="33"/>
  <c r="V19" i="33" s="1"/>
  <c r="W19" i="33" s="1"/>
  <c r="U16" i="54"/>
  <c r="V16" i="54" s="1"/>
  <c r="W16" i="54" s="1"/>
  <c r="U17" i="54"/>
  <c r="V17" i="54" s="1"/>
  <c r="W17" i="54" s="1"/>
  <c r="N17" i="54"/>
  <c r="N12" i="33"/>
  <c r="U12" i="33" l="1"/>
  <c r="V12" i="33" s="1"/>
  <c r="W12" i="33" s="1"/>
  <c r="N12" i="45"/>
  <c r="N13" i="45"/>
  <c r="U13" i="45"/>
  <c r="V13" i="45" s="1"/>
  <c r="W13" i="45" s="1"/>
  <c r="U12" i="45"/>
  <c r="V12" i="45" s="1"/>
  <c r="W12" i="45" s="1"/>
  <c r="U18" i="33" l="1"/>
  <c r="V18" i="33" s="1"/>
  <c r="W18" i="33" s="1"/>
  <c r="N18" i="33"/>
  <c r="U18" i="54"/>
  <c r="V18" i="54" s="1"/>
  <c r="W18" i="54" s="1"/>
  <c r="R16" i="53" l="1"/>
  <c r="S16" i="53" s="1"/>
  <c r="T16" i="53" s="1"/>
  <c r="R15" i="53"/>
  <c r="S15" i="53" s="1"/>
  <c r="T15" i="53" s="1"/>
  <c r="R14" i="53"/>
  <c r="S14" i="53" s="1"/>
  <c r="T14" i="53" s="1"/>
  <c r="R13" i="53"/>
  <c r="S13" i="53" s="1"/>
  <c r="T13" i="53" s="1"/>
  <c r="R12" i="53"/>
  <c r="S12" i="53" s="1"/>
  <c r="T12" i="53" s="1"/>
  <c r="R11" i="53"/>
  <c r="S11" i="53" s="1"/>
  <c r="T11" i="53" s="1"/>
  <c r="R10" i="53"/>
  <c r="S10" i="53" s="1"/>
  <c r="T10" i="53" s="1"/>
  <c r="R9" i="53"/>
  <c r="S9" i="53" s="1"/>
  <c r="T9" i="53" s="1"/>
  <c r="R8" i="53"/>
  <c r="S8" i="53" s="1"/>
  <c r="T8" i="53" s="1"/>
  <c r="R7" i="53"/>
  <c r="S7" i="53" s="1"/>
  <c r="T7" i="53" s="1"/>
  <c r="R6" i="53"/>
  <c r="S6" i="53" s="1"/>
  <c r="T6" i="53" s="1"/>
  <c r="U6" i="53" l="1"/>
  <c r="U7" i="53"/>
  <c r="U8" i="53" s="1"/>
  <c r="B4" i="53" s="1"/>
  <c r="N6" i="54" l="1"/>
  <c r="N9" i="33" l="1"/>
  <c r="N6" i="33"/>
  <c r="U18" i="45" l="1"/>
  <c r="V18" i="45" s="1"/>
  <c r="W18" i="45" s="1"/>
  <c r="U17" i="45"/>
  <c r="V17" i="45" s="1"/>
  <c r="W17" i="45" s="1"/>
  <c r="N17" i="45"/>
  <c r="N14" i="45" l="1"/>
  <c r="U21" i="54" l="1"/>
  <c r="V21" i="54" s="1"/>
  <c r="W21" i="54" s="1"/>
  <c r="N21" i="54"/>
  <c r="U20" i="54"/>
  <c r="V20" i="54" s="1"/>
  <c r="W20" i="54" s="1"/>
  <c r="N20" i="54"/>
  <c r="U19" i="54"/>
  <c r="V19" i="54" s="1"/>
  <c r="W19" i="54" s="1"/>
  <c r="N19" i="54"/>
  <c r="N18" i="54"/>
  <c r="N16" i="54"/>
  <c r="U15" i="54"/>
  <c r="V15" i="54" s="1"/>
  <c r="W15" i="54" s="1"/>
  <c r="N15" i="54"/>
  <c r="U14" i="54"/>
  <c r="V14" i="54" s="1"/>
  <c r="W14" i="54" s="1"/>
  <c r="N14" i="54"/>
  <c r="U13" i="54"/>
  <c r="V13" i="54" s="1"/>
  <c r="W13" i="54" s="1"/>
  <c r="N13" i="54"/>
  <c r="U12" i="54"/>
  <c r="V12" i="54" s="1"/>
  <c r="W12" i="54" s="1"/>
  <c r="N12" i="54"/>
  <c r="U11" i="54"/>
  <c r="V11" i="54" s="1"/>
  <c r="W11" i="54" s="1"/>
  <c r="N11" i="54"/>
  <c r="U10" i="54"/>
  <c r="V10" i="54" s="1"/>
  <c r="W10" i="54" s="1"/>
  <c r="N10" i="54"/>
  <c r="U9" i="54"/>
  <c r="V9" i="54" s="1"/>
  <c r="W9" i="54" s="1"/>
  <c r="N9" i="54"/>
  <c r="U8" i="54"/>
  <c r="V8" i="54" s="1"/>
  <c r="W8" i="54" s="1"/>
  <c r="N8" i="54"/>
  <c r="U7" i="54"/>
  <c r="V7" i="54" s="1"/>
  <c r="W7" i="54" s="1"/>
  <c r="N7" i="54"/>
  <c r="U6" i="54"/>
  <c r="V6" i="54" s="1"/>
  <c r="W6" i="54" s="1"/>
  <c r="X7" i="54" l="1"/>
  <c r="N22" i="54"/>
  <c r="X6" i="54"/>
  <c r="K16" i="53"/>
  <c r="N16" i="53" s="1"/>
  <c r="K15" i="53"/>
  <c r="N15" i="53" s="1"/>
  <c r="K14" i="53"/>
  <c r="N14" i="53" s="1"/>
  <c r="K13" i="53"/>
  <c r="N13" i="53" s="1"/>
  <c r="N12" i="53"/>
  <c r="N11" i="53"/>
  <c r="N10" i="53"/>
  <c r="N9" i="53"/>
  <c r="N8" i="53"/>
  <c r="N7" i="53"/>
  <c r="N6" i="53"/>
  <c r="N7" i="52"/>
  <c r="N8" i="52"/>
  <c r="N9" i="52"/>
  <c r="N10" i="52"/>
  <c r="N11" i="52"/>
  <c r="N12" i="52"/>
  <c r="N13" i="52"/>
  <c r="N14" i="52"/>
  <c r="N6" i="52"/>
  <c r="X8" i="54" l="1"/>
  <c r="B4" i="54" s="1"/>
  <c r="N17" i="53"/>
  <c r="R9" i="52" l="1"/>
  <c r="S9" i="52" s="1"/>
  <c r="T9" i="52" s="1"/>
  <c r="R10" i="52"/>
  <c r="S10" i="52" s="1"/>
  <c r="T10" i="52" s="1"/>
  <c r="R11" i="52"/>
  <c r="S11" i="52" s="1"/>
  <c r="T11" i="52" s="1"/>
  <c r="R12" i="52"/>
  <c r="S12" i="52" s="1"/>
  <c r="T12" i="52" s="1"/>
  <c r="R13" i="52"/>
  <c r="S13" i="52" s="1"/>
  <c r="T13" i="52" s="1"/>
  <c r="R14" i="52"/>
  <c r="S14" i="52" s="1"/>
  <c r="T14" i="52" s="1"/>
  <c r="R15" i="52"/>
  <c r="S15" i="52" s="1"/>
  <c r="T15" i="52" s="1"/>
  <c r="R16" i="52"/>
  <c r="S16" i="52" s="1"/>
  <c r="T16" i="52" s="1"/>
  <c r="R17" i="52"/>
  <c r="S17" i="52" s="1"/>
  <c r="T17" i="52" s="1"/>
  <c r="R18" i="52"/>
  <c r="S18" i="52" s="1"/>
  <c r="T18" i="52" s="1"/>
  <c r="R8" i="52"/>
  <c r="S8" i="52" s="1"/>
  <c r="T8" i="52" s="1"/>
  <c r="K18" i="52"/>
  <c r="N18" i="52" s="1"/>
  <c r="K17" i="52"/>
  <c r="N17" i="52" s="1"/>
  <c r="K16" i="52"/>
  <c r="N16" i="52" s="1"/>
  <c r="K15" i="52"/>
  <c r="N15" i="52" s="1"/>
  <c r="R7" i="52"/>
  <c r="S7" i="52" s="1"/>
  <c r="T7" i="52" s="1"/>
  <c r="R6" i="52"/>
  <c r="S6" i="52" s="1"/>
  <c r="T6" i="52" s="1"/>
  <c r="U6" i="52" l="1"/>
  <c r="U7" i="52"/>
  <c r="N19" i="52"/>
  <c r="U8" i="52" l="1"/>
  <c r="B4" i="52" s="1"/>
  <c r="N15" i="33" l="1"/>
  <c r="U11" i="45" l="1"/>
  <c r="V11" i="45" s="1"/>
  <c r="W11" i="45" s="1"/>
  <c r="U14" i="45"/>
  <c r="V14" i="45" s="1"/>
  <c r="W14" i="45" s="1"/>
  <c r="U15" i="33" l="1"/>
  <c r="V15" i="33" s="1"/>
  <c r="W15" i="33" s="1"/>
  <c r="U20" i="45" l="1"/>
  <c r="V20" i="45" s="1"/>
  <c r="W20" i="45" s="1"/>
  <c r="N20" i="45"/>
  <c r="U19" i="45"/>
  <c r="V19" i="45" s="1"/>
  <c r="W19" i="45" s="1"/>
  <c r="N19" i="45"/>
  <c r="N18" i="45"/>
  <c r="U15" i="45"/>
  <c r="V15" i="45" s="1"/>
  <c r="W15" i="45" s="1"/>
  <c r="X6" i="45" s="1"/>
  <c r="N15" i="45"/>
  <c r="N11" i="45"/>
  <c r="U10" i="45"/>
  <c r="V10" i="45" s="1"/>
  <c r="W10" i="45" s="1"/>
  <c r="N10" i="45"/>
  <c r="U9" i="45"/>
  <c r="V9" i="45" s="1"/>
  <c r="W9" i="45" s="1"/>
  <c r="N9" i="45"/>
  <c r="N8" i="45"/>
  <c r="U7" i="45"/>
  <c r="V7" i="45" s="1"/>
  <c r="W7" i="45" s="1"/>
  <c r="N7" i="45"/>
  <c r="U6" i="45"/>
  <c r="V6" i="45" s="1"/>
  <c r="W6" i="45" s="1"/>
  <c r="N6" i="45"/>
  <c r="X7" i="45" l="1"/>
  <c r="N21" i="45"/>
  <c r="X8" i="45" l="1"/>
  <c r="B4" i="45" s="1"/>
  <c r="U6" i="33"/>
  <c r="U7" i="33"/>
  <c r="U8" i="33"/>
  <c r="U9" i="33"/>
  <c r="V9" i="33" s="1"/>
  <c r="W9" i="33" s="1"/>
  <c r="U14" i="33" l="1"/>
  <c r="V14" i="33" s="1"/>
  <c r="W14" i="33" s="1"/>
  <c r="U10" i="33"/>
  <c r="V10" i="33" s="1"/>
  <c r="W10" i="33" s="1"/>
  <c r="N14" i="33"/>
  <c r="N10" i="33"/>
  <c r="U20" i="33" l="1"/>
  <c r="V20" i="33" s="1"/>
  <c r="W20" i="33" s="1"/>
  <c r="N20" i="33"/>
  <c r="U17" i="33"/>
  <c r="V17" i="33" s="1"/>
  <c r="W17" i="33" s="1"/>
  <c r="N17" i="33"/>
  <c r="U16" i="33"/>
  <c r="V16" i="33" s="1"/>
  <c r="W16" i="33" s="1"/>
  <c r="X7" i="33" s="1"/>
  <c r="N16" i="33"/>
  <c r="U13" i="33"/>
  <c r="V13" i="33" s="1"/>
  <c r="W13" i="33" s="1"/>
  <c r="N13" i="33"/>
  <c r="U11" i="33"/>
  <c r="V8" i="33" s="1"/>
  <c r="W8" i="33" s="1"/>
  <c r="N11" i="33"/>
  <c r="N8" i="33"/>
  <c r="V7" i="33"/>
  <c r="W7" i="33" s="1"/>
  <c r="N7" i="33"/>
  <c r="V6" i="33"/>
  <c r="W6" i="33" s="1"/>
  <c r="N21" i="33" l="1"/>
  <c r="V11" i="33"/>
  <c r="W11" i="33" s="1"/>
  <c r="X6" i="33" s="1"/>
  <c r="X8" i="33" l="1"/>
  <c r="B4" i="33" s="1"/>
  <c r="H25" i="7" l="1"/>
  <c r="C25" i="7" s="1"/>
  <c r="H26" i="7"/>
  <c r="H27" i="7"/>
  <c r="C27" i="7" s="1"/>
  <c r="H28" i="7"/>
  <c r="H55" i="7"/>
  <c r="C55" i="7" s="1"/>
  <c r="H56" i="7"/>
  <c r="C56" i="7" s="1"/>
  <c r="H57" i="7"/>
  <c r="C57" i="7" s="1"/>
  <c r="H54" i="7"/>
  <c r="C54" i="7" s="1"/>
  <c r="K57" i="7"/>
  <c r="K56" i="7"/>
  <c r="K55" i="7"/>
  <c r="K54" i="7"/>
  <c r="H39" i="7"/>
  <c r="H40" i="7"/>
  <c r="C40" i="7" s="1"/>
  <c r="H41" i="7"/>
  <c r="H38" i="7"/>
  <c r="C38" i="7" s="1"/>
  <c r="H47" i="7"/>
  <c r="H48" i="7"/>
  <c r="C48" i="7" s="1"/>
  <c r="H49" i="7"/>
  <c r="H46" i="7"/>
  <c r="C46" i="7" s="1"/>
</calcChain>
</file>

<file path=xl/sharedStrings.xml><?xml version="1.0" encoding="utf-8"?>
<sst xmlns="http://schemas.openxmlformats.org/spreadsheetml/2006/main" count="1954" uniqueCount="774">
  <si>
    <t>2.5mm</t>
  </si>
  <si>
    <t>3.5mm</t>
  </si>
  <si>
    <t>BBKXPLXX</t>
  </si>
  <si>
    <t>Motorola</t>
  </si>
  <si>
    <t>BEXYPLXX</t>
  </si>
  <si>
    <t>Icom</t>
  </si>
  <si>
    <t>BI2ZPLXX</t>
  </si>
  <si>
    <t>BI3ZPLXX</t>
  </si>
  <si>
    <t>BI5XPLXX</t>
  </si>
  <si>
    <t>BJEXPLXX</t>
  </si>
  <si>
    <t>Harris</t>
  </si>
  <si>
    <t>Kenwood</t>
  </si>
  <si>
    <t>BK1ZPLXX</t>
  </si>
  <si>
    <t>BM1ZPLXX</t>
  </si>
  <si>
    <t>BPRXPLXX</t>
  </si>
  <si>
    <t>BR2ZPLXX</t>
  </si>
  <si>
    <t>BR3YPLXX</t>
  </si>
  <si>
    <t>Tait</t>
  </si>
  <si>
    <t>Adapter Cable</t>
  </si>
  <si>
    <t>5100 / 51SL, 5100 ES / 51SL ES, Ascend ES, Etc.</t>
  </si>
  <si>
    <t>F3G, F3GT, F3GS, F4G, F4GT, F4GS, Etc.</t>
  </si>
  <si>
    <t>VX-10, VX-300, VXF-1, Etc.</t>
  </si>
  <si>
    <t>TK190, TK480/481, TK290/390, TK280/380 TK2140/3140, TK2180/3180 TK5400/5210, TK5310, NX200/NX300, Etc.</t>
  </si>
  <si>
    <t>Radio Manufacturer</t>
  </si>
  <si>
    <t>Radio Model Numbers</t>
  </si>
  <si>
    <t>Mic Configuration</t>
  </si>
  <si>
    <t>Model Number</t>
  </si>
  <si>
    <t>List Price</t>
  </si>
  <si>
    <t>Accessory Jack</t>
  </si>
  <si>
    <t>SMX26777</t>
  </si>
  <si>
    <t>EF Johnson</t>
  </si>
  <si>
    <t>Flexible Open Ear Inserts</t>
  </si>
  <si>
    <t>Remote Ring PTT</t>
  </si>
  <si>
    <t>Special Notes</t>
  </si>
  <si>
    <t>6 Pin Hirose</t>
  </si>
  <si>
    <t>RPU 416A, RPU 499A Plus,                                                                                                                                                                                                  RPV 516A/RPU 416A, RPV 599A Plus, Etc.</t>
  </si>
  <si>
    <t>RP 3000 Series, RP 3600 Series, Etc.</t>
  </si>
  <si>
    <t>Right angle connector includes two threaded fasteners</t>
  </si>
  <si>
    <t>VX-600, VX-800 &amp; VX-900, Etc.</t>
  </si>
  <si>
    <t>Right angle connector includes two threaded fasteners.</t>
  </si>
  <si>
    <t>Right angle single 3.5mm. connector with no threaded fasteners.</t>
  </si>
  <si>
    <t>Right angle connector includes one threaded fasteners.</t>
  </si>
  <si>
    <t>BTKXPLXX</t>
  </si>
  <si>
    <t>Vertex</t>
  </si>
  <si>
    <t>BV1ZPLXX</t>
  </si>
  <si>
    <t>BV2ZPLXX</t>
  </si>
  <si>
    <t>BV3ZPLXX</t>
  </si>
  <si>
    <t>BV4ZPLXX</t>
  </si>
  <si>
    <t>BV5YPLXX</t>
  </si>
  <si>
    <t>BV6ZPLXX</t>
  </si>
  <si>
    <t>W/ 2.5 mm. jack &amp; volume control</t>
  </si>
  <si>
    <t>W/ 3.5 mm. jack &amp; volume control</t>
  </si>
  <si>
    <t>W/ 2.5 mm. jack, volume control &amp; emergency button</t>
  </si>
  <si>
    <t>W/ 3.5 mm. jack, volume control &amp; emergency button</t>
  </si>
  <si>
    <t>GP300, SP50, P110, P1225, P1225LS, LTS2000, CP88, CP125, CP150, CP200, CT150, CT250, CT450, CT450LS, GP308, P080, P2000, PRO2150, PRO3150, P040, P080, GP68, GP88, PR400, BPR40, EP450, P110, GTX, GP350 (with adapter HLN9482), MTH500, VL130, CP140, CP160, CP180, CP040, CP185, Etc.</t>
  </si>
  <si>
    <t>DPH, EPH, EPI, EPU, EPV, GPH, LPH, LPU, LPV, LPX, Etc.</t>
  </si>
  <si>
    <t>SMCPLXXX</t>
  </si>
  <si>
    <t>SMX23379</t>
  </si>
  <si>
    <t>SMX23408</t>
  </si>
  <si>
    <t>SMX23767</t>
  </si>
  <si>
    <t>SMX23768</t>
  </si>
  <si>
    <t>SMX23770</t>
  </si>
  <si>
    <t>SMX23771</t>
  </si>
  <si>
    <t>F3, F3S, F4, F4S, F4TR, F10, F20, IC_H2, H6, J12, M5, U12, U16, F3GS, F4GS, Etc.</t>
  </si>
  <si>
    <t>F30GT/GS, F40GT/GS, F41G, F31G, M87, M88, F50/F51, F60/F61, F70DT/T/DS/S, F80DT/T/DS/S, F3061/F4061, F3162/F4162, Etc.</t>
  </si>
  <si>
    <t>TK220/320, 240/340, 240D/340D, 208/308, 430/431, 250/350/353, 272G/372G, 3100, 3131, 2100/3100, 2160/3160/3101, 2102/3102, 2170/3170/3300, 260G/360G, 270G/370G, 2200/3200, 3201, 2202/3202, 3101 Free Talk, Free Talk XLS, etc.</t>
  </si>
  <si>
    <t>HT1000, JT1000, MT2000, MTS2000, MTX8000, MTX838, MTX9000, Etc.</t>
  </si>
  <si>
    <t>XTS1500/2000/2500/3000/3500/5000, Etc.</t>
  </si>
  <si>
    <t>HT750/ 1250/ 1250LS/ 1550/ 1500XLS, MTX850/ 850LS/ 8250/ 8250LS/ 950/ 9250, GP140/ 320/ 328/ 338/ 340/ 360/ 380/ 640/ 680/ 1280, PRO5150/ 5350/ 7150/ 7350/ 9150, PR860, PTX700/ 760, MTX900/ 960, Etc.</t>
  </si>
  <si>
    <t>EX500/ 600, GL200/ 2000, GP344/388/ 328Plus/ 338Plus, PRO7150/ 9150, Elite 7150/9150, PRO5150 Elite, EX560, Etc.</t>
  </si>
  <si>
    <t>VX-7R, Etc.</t>
  </si>
  <si>
    <t>Straight 3.5mm. connector with integrated male thread.</t>
  </si>
  <si>
    <t>VX-131/ 150/ 160/ 180/ 210/ 210A/ 350/ 400/ 410/ 417/ 420/ 420A LTR/ 424, FT60-R, Etc.</t>
  </si>
  <si>
    <t xml:space="preserve">VX-150/ 160/ 180/ 210/ 210A/ 400/ 410/ 420, etc. </t>
  </si>
  <si>
    <t>VX-200/ 500/ 510V/ 510L/ 520U, Etc.</t>
  </si>
  <si>
    <t>SMX26778</t>
  </si>
  <si>
    <t>Alpha Adapter Cable #6 - For Sigtronics #SE8.  Six pin Hirose to three pin 1/4" stereo jack.  Straight adapter.</t>
  </si>
  <si>
    <t>Alpha Adapter Cable #1 - For Firecom headsets.  Six pin Hirose to five pin Nexus connector.  Coiled Adapter.</t>
  </si>
  <si>
    <t>Alpha Adapter Cable #2 - For Setcom headsets.  Six pin Hirose to four pin Nexus connector.  Coiled Adapter.</t>
  </si>
  <si>
    <t>Alpha Adapter Cable #3 - For Firecom headsets.  Six pin Hirose to five pin Nexus connector.  Straight adapter.</t>
  </si>
  <si>
    <t>Alpha Adapter Cable #4 - For Setcom headsets.  Six pin Hirose to four pin Nexus connector.  Straight adapter.</t>
  </si>
  <si>
    <t>Alpha Adapter Cable #5 - For Sigtronics #SE8.  Six pin Hirose to three pin 1/4" stereo jack.  Coiled adapter.</t>
  </si>
  <si>
    <t>Alpha Adapter Cable #7 - Six pin Hirose to five pin Nexus 1/4".  Straight adapter.  For remote accessory.</t>
  </si>
  <si>
    <t>Alpha Adapter Cable #8 - Six pin Hirose to five pin Nexus 1/4".  Coiled adapter.  For remote accessory.</t>
  </si>
  <si>
    <t>Alpha Adapter Cable #10 - Six pin Hirose to five pin Nexus 1/4".  Straight adapter.  For remote accessory.</t>
  </si>
  <si>
    <t>150mm end to end</t>
  </si>
  <si>
    <t>350mm relaxed / 500mm stretched end to end</t>
  </si>
  <si>
    <t>Description</t>
  </si>
  <si>
    <t>See the Product Guide Help sheet for any questions using the Product Guide Pull Down Menu's.</t>
  </si>
  <si>
    <t>Notes</t>
  </si>
  <si>
    <t>Sheet Name</t>
  </si>
  <si>
    <t>VX-820, 821, 824, 829, 920, 921, 924, 929, Etc.</t>
  </si>
  <si>
    <t>KNG Series</t>
  </si>
  <si>
    <t>Trbo and APX Series</t>
  </si>
  <si>
    <t>TP8100 Series</t>
  </si>
  <si>
    <t>Cable &amp; Connector Ass'y</t>
  </si>
  <si>
    <t>PJEN3LXX</t>
  </si>
  <si>
    <t>W/ 3.5 mm. jack</t>
  </si>
  <si>
    <t>W/ 2.5 mm. jack</t>
  </si>
  <si>
    <t>Momentum</t>
  </si>
  <si>
    <t>PJEN6LXX-V</t>
  </si>
  <si>
    <t>PJEN3LXX-V</t>
  </si>
  <si>
    <t>PI2N3LXX</t>
  </si>
  <si>
    <t>PI2N3LXX-V</t>
  </si>
  <si>
    <t>PI3N3LXX</t>
  </si>
  <si>
    <t>PI3N3LXX-V</t>
  </si>
  <si>
    <t>PK1N3LXX</t>
  </si>
  <si>
    <t>PK1N3LXX-V</t>
  </si>
  <si>
    <t>PK1N6LXX-V</t>
  </si>
  <si>
    <t>PTKN3LXX</t>
  </si>
  <si>
    <t>PTKN3LXX-V</t>
  </si>
  <si>
    <t>PTKN3LXX-VE</t>
  </si>
  <si>
    <t>PTKN6LXX-VE</t>
  </si>
  <si>
    <t>PM1N3LXX</t>
  </si>
  <si>
    <t>PM1N3LXX-V</t>
  </si>
  <si>
    <t>PEXN3LXX</t>
  </si>
  <si>
    <t>PEXN3LXX-V</t>
  </si>
  <si>
    <t>PEXN6LXX-V</t>
  </si>
  <si>
    <t>PPRN3LXX</t>
  </si>
  <si>
    <t>PPRN3LXX-V</t>
  </si>
  <si>
    <t>PPRN6LXX-V</t>
  </si>
  <si>
    <t>PKNN2LXX</t>
  </si>
  <si>
    <t>PKNN3LXX-V</t>
  </si>
  <si>
    <t>PKNN2LXX-V</t>
  </si>
  <si>
    <t>PKNN2LXX-VE</t>
  </si>
  <si>
    <t>PKNN6LXX-VE</t>
  </si>
  <si>
    <t>PTPN3LXX</t>
  </si>
  <si>
    <t>PTPN2LXX</t>
  </si>
  <si>
    <t>PTPN3LXX-V</t>
  </si>
  <si>
    <t>PTPN2LXX-V</t>
  </si>
  <si>
    <t>PTPN3LXX-VE</t>
  </si>
  <si>
    <t>PTPN2LXX-VE</t>
  </si>
  <si>
    <t>PTPN6LXX-VE</t>
  </si>
  <si>
    <t>PV4N3LXX</t>
  </si>
  <si>
    <t>PV4N3LXX-V</t>
  </si>
  <si>
    <t>PTRN3LXX</t>
  </si>
  <si>
    <t>PTRN3LXX-V</t>
  </si>
  <si>
    <t>PTRN6LXX-V</t>
  </si>
  <si>
    <t>Hytera</t>
  </si>
  <si>
    <t>TC-446S, TC-500, TC-508, TC-580, TC-600, TC-610, TC-620, TC-700, TC-700 Ex PLUS, POWER446</t>
  </si>
  <si>
    <t>TC-610P, TC-700P, TC-780M, TC-880GM</t>
  </si>
  <si>
    <t>PD70X and PD78X Series</t>
  </si>
  <si>
    <t>PTKN6LXX-V</t>
  </si>
  <si>
    <t>PKNN6LXX-V</t>
  </si>
  <si>
    <t>PV4N6LXX-V</t>
  </si>
  <si>
    <t>PTPN6LXX-V</t>
  </si>
  <si>
    <t>BTRXPLXX</t>
  </si>
  <si>
    <t>BKNXPLXX</t>
  </si>
  <si>
    <t>BTPXPLXX</t>
  </si>
  <si>
    <t>BV7XPLXX</t>
  </si>
  <si>
    <t>Cable Assembly Only</t>
  </si>
  <si>
    <t>TBD</t>
  </si>
  <si>
    <t>Stone Mountain, Ltd. Mission Statement</t>
  </si>
  <si>
    <t>Mission Statement</t>
  </si>
  <si>
    <t>Check compatibility of E-button with radio</t>
  </si>
  <si>
    <t>Contact Information</t>
  </si>
  <si>
    <t>Stone Mountain Contact Information</t>
  </si>
  <si>
    <t>Stone Mountain, Ltd.</t>
  </si>
  <si>
    <t>1597 Eagle Point Road</t>
  </si>
  <si>
    <t>Huddleston, VA  24104</t>
  </si>
  <si>
    <t>USA</t>
  </si>
  <si>
    <t>Stone Mountain - US Headquarters and Support</t>
  </si>
  <si>
    <t>TC-610P, TC-700P, TC-780, TC-780M, TC-780MPT, TC-880GM, Etc.</t>
  </si>
  <si>
    <r>
      <t>SMAT3XX2</t>
    </r>
    <r>
      <rPr>
        <sz val="10"/>
        <rFont val="Arial"/>
        <family val="2"/>
      </rPr>
      <t xml:space="preserve"> - </t>
    </r>
    <r>
      <rPr>
        <sz val="9"/>
        <rFont val="Arial"/>
        <family val="2"/>
      </rPr>
      <t xml:space="preserve">Configured with right angle 2.5mm monaural plug </t>
    </r>
  </si>
  <si>
    <r>
      <t>SMAT3XX3</t>
    </r>
    <r>
      <rPr>
        <sz val="10"/>
        <rFont val="Arial"/>
        <family val="2"/>
      </rPr>
      <t xml:space="preserve"> - </t>
    </r>
    <r>
      <rPr>
        <sz val="9"/>
        <rFont val="Arial"/>
        <family val="2"/>
      </rPr>
      <t>Configured with right angle 3.5mm monaural plug</t>
    </r>
  </si>
  <si>
    <t>Replacement Ear Tip For Surveillance Earphone - Tactical Series</t>
  </si>
  <si>
    <t>SMAT33XX</t>
  </si>
  <si>
    <r>
      <t>SMAT32XX</t>
    </r>
    <r>
      <rPr>
        <sz val="10"/>
        <rFont val="Arial"/>
        <family val="2"/>
      </rPr>
      <t xml:space="preserve"> </t>
    </r>
  </si>
  <si>
    <r>
      <t>SMAT31X3</t>
    </r>
    <r>
      <rPr>
        <sz val="10"/>
        <rFont val="Arial"/>
        <family val="2"/>
      </rPr>
      <t xml:space="preserve"> - </t>
    </r>
    <r>
      <rPr>
        <sz val="9"/>
        <rFont val="Arial"/>
        <family val="2"/>
      </rPr>
      <t>Configured with right angle 3.5mm monaural plug</t>
    </r>
  </si>
  <si>
    <r>
      <t>SMAT31X2</t>
    </r>
    <r>
      <rPr>
        <sz val="10"/>
        <rFont val="Arial"/>
        <family val="2"/>
      </rPr>
      <t xml:space="preserve"> - </t>
    </r>
    <r>
      <rPr>
        <sz val="9"/>
        <rFont val="Arial"/>
        <family val="2"/>
      </rPr>
      <t>Configured with right angle 2.5mm monaural plug</t>
    </r>
  </si>
  <si>
    <t>Lightweight and secure fitting earphone.  Used by S.W.A.T. teams, Special Forces, Civil Defense, Marine, Police, Fire Fighters, Motorcycle Patrol, Industrial, Casino and Sport Activities Personnel.</t>
  </si>
  <si>
    <t>PX1N3LXX</t>
  </si>
  <si>
    <t>PX1N2LXX</t>
  </si>
  <si>
    <t>PX1N3LXX-V</t>
  </si>
  <si>
    <t>PX1N2LXX-V</t>
  </si>
  <si>
    <t>PX1N3LXX-VE</t>
  </si>
  <si>
    <t>PX1N2LXX-VE</t>
  </si>
  <si>
    <t>PX1N6LXX-V</t>
  </si>
  <si>
    <t>PX1N6LXX-VE</t>
  </si>
  <si>
    <t>BX1XPLXX</t>
  </si>
  <si>
    <t>Replacement Dynamic Earphone With Coil Cord and Quick Disconnect Housing  - Tactical Series</t>
  </si>
  <si>
    <r>
      <t xml:space="preserve">Replacement Dynamic Earphone With Coil Cord and Quick Disconnect Housing for </t>
    </r>
    <r>
      <rPr>
        <b/>
        <sz val="9"/>
        <rFont val="Arial"/>
        <family val="2"/>
      </rPr>
      <t xml:space="preserve">SMAT series Surveillance Earphone.  </t>
    </r>
  </si>
  <si>
    <r>
      <t xml:space="preserve">Replacement ear tip for </t>
    </r>
    <r>
      <rPr>
        <b/>
        <sz val="9"/>
        <rFont val="Arial"/>
        <family val="2"/>
      </rPr>
      <t>SMAT series Surveillance Earphone.</t>
    </r>
  </si>
  <si>
    <r>
      <t xml:space="preserve">Replacement high output transducer for quick disconnect </t>
    </r>
    <r>
      <rPr>
        <b/>
        <sz val="9"/>
        <rFont val="Arial"/>
        <family val="2"/>
      </rPr>
      <t>SMAT3 series Surveillance Earphone.</t>
    </r>
  </si>
  <si>
    <t>HT1000, JT1000, MT2000, MTS2000, MTX8000, MTX838, MTX9000, PR1500, XTS1500/2000/2500/3000/3500/5000, Etc.</t>
  </si>
  <si>
    <r>
      <t xml:space="preserve">SMA20XX3 </t>
    </r>
    <r>
      <rPr>
        <sz val="10"/>
        <rFont val="Arial"/>
        <family val="2"/>
      </rPr>
      <t>- Configured with right angle 3.5mm monaural plug</t>
    </r>
  </si>
  <si>
    <t>TP8100, TP9300, TP9400 Series, Etc.</t>
  </si>
  <si>
    <r>
      <t>SMAT3NX2</t>
    </r>
    <r>
      <rPr>
        <sz val="10"/>
        <rFont val="Arial"/>
        <family val="2"/>
      </rPr>
      <t xml:space="preserve"> - </t>
    </r>
    <r>
      <rPr>
        <sz val="9"/>
        <rFont val="Arial"/>
        <family val="2"/>
      </rPr>
      <t xml:space="preserve">Configured with right angle 2.5mm monaural plug </t>
    </r>
  </si>
  <si>
    <r>
      <t>SMAT3NX3</t>
    </r>
    <r>
      <rPr>
        <sz val="10"/>
        <rFont val="Arial"/>
        <family val="2"/>
      </rPr>
      <t xml:space="preserve"> - </t>
    </r>
    <r>
      <rPr>
        <sz val="9"/>
        <rFont val="Arial"/>
        <family val="2"/>
      </rPr>
      <t>Configured with right angle 3.5mm monaural plug</t>
    </r>
  </si>
  <si>
    <t>SMA19XLA</t>
  </si>
  <si>
    <t>SMA19XRA</t>
  </si>
  <si>
    <r>
      <t>ProTect</t>
    </r>
    <r>
      <rPr>
        <b/>
        <vertAlign val="superscript"/>
        <sz val="10"/>
        <rFont val="Arial"/>
        <family val="2"/>
      </rPr>
      <t>TM</t>
    </r>
    <r>
      <rPr>
        <b/>
        <sz val="10"/>
        <rFont val="Arial"/>
        <family val="2"/>
      </rPr>
      <t xml:space="preserve"> Noise Reduction System</t>
    </r>
  </si>
  <si>
    <t>SMAT35XX</t>
  </si>
  <si>
    <t>PUNN3LXX</t>
  </si>
  <si>
    <t>PUNN2LXX</t>
  </si>
  <si>
    <t>PUNN3LXX-V</t>
  </si>
  <si>
    <t>PUNN2LXX-V</t>
  </si>
  <si>
    <t>PUNN3LXX-VE</t>
  </si>
  <si>
    <t>PUNN2LXX-VE</t>
  </si>
  <si>
    <t>PUNN6LXX-VE</t>
  </si>
  <si>
    <t>BUNXPLXX</t>
  </si>
  <si>
    <t>P5300, P5350, P5370, P5400, P5450, P5470, P5500, P5550, P7300, XG-25, XG-75, Etc.</t>
  </si>
  <si>
    <t>SMAT33XX-10</t>
  </si>
  <si>
    <t>SMAT33XX-25</t>
  </si>
  <si>
    <t>SMAT33XX-50</t>
  </si>
  <si>
    <t>SMAT33XX-100</t>
  </si>
  <si>
    <t>Qty. 1</t>
  </si>
  <si>
    <t>Qty. 10</t>
  </si>
  <si>
    <t>Qty. 25</t>
  </si>
  <si>
    <t>Qty. 50</t>
  </si>
  <si>
    <t>Qty. 100</t>
  </si>
  <si>
    <t>SMAT32XX-10</t>
  </si>
  <si>
    <t>SMAT32XX-25</t>
  </si>
  <si>
    <t>SMAT32XX-50</t>
  </si>
  <si>
    <t>SMAT32XX-100</t>
  </si>
  <si>
    <t>PI5N3LXX</t>
  </si>
  <si>
    <t>PI5N3LXX-V</t>
  </si>
  <si>
    <t>PI5N6LXX-V</t>
  </si>
  <si>
    <t>Right angle connector includes two threaded fasteners and integrated waterproof seal.</t>
  </si>
  <si>
    <t>PJEN6LXX-VE</t>
  </si>
  <si>
    <t>PJEN3LXX-VE</t>
  </si>
  <si>
    <t>PD600 Series, X1 Series</t>
  </si>
  <si>
    <t>PH1N3LXX</t>
  </si>
  <si>
    <t>PH1N3LXX-V</t>
  </si>
  <si>
    <t>PI7N3LXX</t>
  </si>
  <si>
    <t>PI7N3LXX-V</t>
  </si>
  <si>
    <t xml:space="preserve">Right angle 2.5/3.5mm. </t>
  </si>
  <si>
    <t>Right angle 2.5/3.5mm. with single screw</t>
  </si>
  <si>
    <t>PHTN3LXX</t>
  </si>
  <si>
    <t>PHTN3LXX-V</t>
  </si>
  <si>
    <t>TC-610, TC-618, TC-626, TC-700, Etc.</t>
  </si>
  <si>
    <t>BHTZPLXX</t>
  </si>
  <si>
    <t>BH1XPLXX</t>
  </si>
  <si>
    <t>Straight 2.5/3.5mm.</t>
  </si>
  <si>
    <t>PI5N3LXX-VC</t>
  </si>
  <si>
    <t>PUNN3LXX-VEC</t>
  </si>
  <si>
    <t>PUNN2LXX-VEC</t>
  </si>
  <si>
    <t>PTPN3LXX-VEC</t>
  </si>
  <si>
    <t>PTPN2LXX-VEC</t>
  </si>
  <si>
    <r>
      <t xml:space="preserve">W/ 3.5 mm. jack, volume control &amp; </t>
    </r>
    <r>
      <rPr>
        <b/>
        <sz val="8"/>
        <rFont val="Arial"/>
        <family val="2"/>
      </rPr>
      <t>CallCheck</t>
    </r>
    <r>
      <rPr>
        <b/>
        <vertAlign val="superscript"/>
        <sz val="8"/>
        <rFont val="Arial"/>
        <family val="2"/>
      </rPr>
      <t>TM</t>
    </r>
    <r>
      <rPr>
        <sz val="8"/>
        <rFont val="Arial"/>
        <family val="2"/>
      </rPr>
      <t xml:space="preserve"> System</t>
    </r>
  </si>
  <si>
    <t>F3/4G, F3GT/4GT, F3GS/4GS, F43TR, F11, F11S, F14, F14S, F15, F21, F21S, F22, F24, F24S, F31, F33/43, F3001/4001, F3011/4011, F3021/4021, F3021S/4021S, F3021T/4021T, BC-100, Etc.</t>
  </si>
  <si>
    <t>HYT2100, PD502, TC-446S, TC-500, TC-508, TC-580, TC-600, TC-610, TC-620, TC-700, TC-700 Ex PLUS, POWER446, TC1600, TC2100</t>
  </si>
  <si>
    <t>HYT2100, TC500, TC518, TC580, TC700, TC1600, TC2100, PD5 Series, Titan, TR200, TR400, TC-610, TC-618, TC-626, TC-700, Etc.</t>
  </si>
  <si>
    <t>PD7 Series, PD792Ex, HDP100, HDP150, HDP250</t>
  </si>
  <si>
    <t>PD6 Series, X1 Series</t>
  </si>
  <si>
    <t>F3, F3S, F4, F4S, F4TR, F10, F20, H2, H6, J12, M5, U12, U16, F30G, F31, F4TR, F4008, F4088A, all Icom dual pin amateur radios, Etc.</t>
  </si>
  <si>
    <t>MotoTrbo Series, XPR6300, 6350, 6380, 6500, 6550, 6580, 7350, 7550, APX4000/6000/7000 series.</t>
  </si>
  <si>
    <t>TC620, TC700EX</t>
  </si>
  <si>
    <t>Straight 2.5/3.5mm. Connector.</t>
  </si>
  <si>
    <t>TK-190/290/390, TK-280/380/480, TK-385, TK-481, TK-2140/3140, TK-2180/3180/4180, TK-3148, TK-3212, TK-5210/5220, TK5310/5410, TK5320/5420, NexEdge NX-200/300, NX210, NX410, Etc.</t>
  </si>
  <si>
    <t>RP6500</t>
  </si>
  <si>
    <t>Right angle 2.5/3.5mm. connector.</t>
  </si>
  <si>
    <t>Right angle 2.5/3.5mm. with single screw.</t>
  </si>
  <si>
    <t>TC980</t>
  </si>
  <si>
    <t>TalkAbout 200, 250, Distance and Distance DPS.</t>
  </si>
  <si>
    <t>Stone Mountain, Ltd. Mission Statement.</t>
  </si>
  <si>
    <t>Certified Stone Mountain OEM replacement cables &amp; cable/connector assemblies.</t>
  </si>
  <si>
    <t>Product Guide at any time, including pricing, models, options, etc.</t>
  </si>
  <si>
    <t>TK220/320, 240/340, 240D/340D, 208/308, 430/431, 250/350/353, 272G/372G, 3100, 3131, 2100/3100, 2160/3160/3101, 2102/3102, 2170/3170/3300, 260G/360G, 270G/370G, 2200/3200, 3201, 2202/3202, 3101 Free Talk, Free Talk XLS, Etc.</t>
  </si>
  <si>
    <t>PI6N3LXX</t>
  </si>
  <si>
    <t>PI6N3LXX-V</t>
  </si>
  <si>
    <t>PI6N6LXX-V</t>
  </si>
  <si>
    <t>SMAT35XX-10</t>
  </si>
  <si>
    <t>SMAT35XX-25</t>
  </si>
  <si>
    <t>SMAT35XX-50</t>
  </si>
  <si>
    <t>SMAT35XX-100</t>
  </si>
  <si>
    <r>
      <t>Replacement Acoustic Tube Assembly w/ Quick Disconnects for</t>
    </r>
    <r>
      <rPr>
        <b/>
        <sz val="9"/>
        <rFont val="Arial"/>
        <family val="2"/>
      </rPr>
      <t xml:space="preserve"> SMAT series Surveillance Earphone </t>
    </r>
    <r>
      <rPr>
        <b/>
        <i/>
        <u/>
        <sz val="9"/>
        <rFont val="Arial"/>
        <family val="2"/>
      </rPr>
      <t xml:space="preserve">without </t>
    </r>
    <r>
      <rPr>
        <b/>
        <sz val="9"/>
        <rFont val="Arial"/>
        <family val="2"/>
      </rPr>
      <t>ProTect</t>
    </r>
    <r>
      <rPr>
        <b/>
        <vertAlign val="superscript"/>
        <sz val="9"/>
        <rFont val="Arial"/>
        <family val="2"/>
      </rPr>
      <t>TM</t>
    </r>
    <r>
      <rPr>
        <b/>
        <sz val="9"/>
        <rFont val="Arial"/>
        <family val="2"/>
      </rPr>
      <t xml:space="preserve"> NRS.</t>
    </r>
  </si>
  <si>
    <r>
      <t>SMAT32NX</t>
    </r>
    <r>
      <rPr>
        <sz val="10"/>
        <rFont val="Arial"/>
        <family val="2"/>
      </rPr>
      <t xml:space="preserve"> </t>
    </r>
  </si>
  <si>
    <t>SMAT32NX-10</t>
  </si>
  <si>
    <t>SMAT32NX-25</t>
  </si>
  <si>
    <t>SMAT32NX-50</t>
  </si>
  <si>
    <t>SMAT32NX-100</t>
  </si>
  <si>
    <r>
      <t>Replacement Acoustic Tube Assembly w/ Quick Disconnects for</t>
    </r>
    <r>
      <rPr>
        <b/>
        <sz val="9"/>
        <rFont val="Arial"/>
        <family val="2"/>
      </rPr>
      <t xml:space="preserve"> SMAT series Surveillance Earphone </t>
    </r>
    <r>
      <rPr>
        <b/>
        <i/>
        <u/>
        <sz val="9"/>
        <rFont val="Arial"/>
        <family val="2"/>
      </rPr>
      <t xml:space="preserve">with </t>
    </r>
    <r>
      <rPr>
        <b/>
        <sz val="9"/>
        <rFont val="Arial"/>
        <family val="2"/>
      </rPr>
      <t>ProTect</t>
    </r>
    <r>
      <rPr>
        <b/>
        <vertAlign val="superscript"/>
        <sz val="9"/>
        <rFont val="Arial"/>
        <family val="2"/>
      </rPr>
      <t>TM</t>
    </r>
    <r>
      <rPr>
        <b/>
        <sz val="9"/>
        <rFont val="Arial"/>
        <family val="2"/>
      </rPr>
      <t xml:space="preserve"> NRS system.</t>
    </r>
  </si>
  <si>
    <r>
      <t>Replacement Acoustic Tube Assembly w/ Quick Disconnect - Tactical Series - Non ProTect</t>
    </r>
    <r>
      <rPr>
        <b/>
        <vertAlign val="superscript"/>
        <sz val="10"/>
        <rFont val="Arial"/>
        <family val="2"/>
      </rPr>
      <t>TM</t>
    </r>
  </si>
  <si>
    <r>
      <t>Replacement Acoustic Tube Assembly w/ Quick Disconnect - Tactical Series -  ProTect</t>
    </r>
    <r>
      <rPr>
        <b/>
        <vertAlign val="superscript"/>
        <sz val="10"/>
        <rFont val="Arial"/>
        <family val="2"/>
      </rPr>
      <t>TM</t>
    </r>
  </si>
  <si>
    <t>SMX26843</t>
  </si>
  <si>
    <t>BI6XPLXX</t>
  </si>
  <si>
    <t>F9011/F9021, F3260/F4260, F3261/F4261, F3262/F4262</t>
  </si>
  <si>
    <t>F9011/F9021, F3260/F4260, F3261/F4261, F3262/F4264</t>
  </si>
  <si>
    <t>CP88/100/110/120/125/150/185/200, CT150/250/450/450LS, GP68/88/280/300/308/2000, BC10/95/120/130, GTI, GTX, LTS2000, PR400, P040/080/110/1215/1225LS, PRO3150, SP10/21/50, VL50/130, MAG ONE/BPR40, XTN/XU/XV/DTR/CLS/RDX/RDX/DV/RM Series.</t>
  </si>
  <si>
    <r>
      <rPr>
        <b/>
        <sz val="8"/>
        <rFont val="Arial"/>
        <family val="2"/>
      </rPr>
      <t>AllClear</t>
    </r>
    <r>
      <rPr>
        <b/>
        <vertAlign val="superscript"/>
        <sz val="8"/>
        <rFont val="Arial"/>
        <family val="2"/>
      </rPr>
      <t>TM</t>
    </r>
    <r>
      <rPr>
        <sz val="8"/>
        <rFont val="Arial"/>
        <family val="2"/>
      </rPr>
      <t xml:space="preserve"> Dual Microphone Active Noise Cancelling System.</t>
    </r>
  </si>
  <si>
    <r>
      <t xml:space="preserve">W/ 3.5 mm. jack &amp; </t>
    </r>
    <r>
      <rPr>
        <b/>
        <sz val="8"/>
        <rFont val="Arial"/>
        <family val="2"/>
      </rPr>
      <t>AllClear</t>
    </r>
    <r>
      <rPr>
        <b/>
        <vertAlign val="superscript"/>
        <sz val="8"/>
        <rFont val="Arial"/>
        <family val="2"/>
      </rPr>
      <t>TM</t>
    </r>
    <r>
      <rPr>
        <sz val="8"/>
        <rFont val="Arial"/>
        <family val="2"/>
      </rPr>
      <t xml:space="preserve"> System</t>
    </r>
  </si>
  <si>
    <r>
      <t xml:space="preserve">W/ 2.5 mm. jack &amp; </t>
    </r>
    <r>
      <rPr>
        <b/>
        <sz val="8"/>
        <rFont val="Arial"/>
        <family val="2"/>
      </rPr>
      <t>AllClear</t>
    </r>
    <r>
      <rPr>
        <b/>
        <vertAlign val="superscript"/>
        <sz val="8"/>
        <rFont val="Arial"/>
        <family val="2"/>
      </rPr>
      <t>TM</t>
    </r>
    <r>
      <rPr>
        <sz val="8"/>
        <rFont val="Arial"/>
        <family val="2"/>
      </rPr>
      <t xml:space="preserve"> System</t>
    </r>
  </si>
  <si>
    <r>
      <t xml:space="preserve">W/ 3.5 mm. jack, volume control &amp; </t>
    </r>
    <r>
      <rPr>
        <b/>
        <sz val="8"/>
        <rFont val="Arial"/>
        <family val="2"/>
      </rPr>
      <t>AllClear</t>
    </r>
    <r>
      <rPr>
        <b/>
        <vertAlign val="superscript"/>
        <sz val="8"/>
        <rFont val="Arial"/>
        <family val="2"/>
      </rPr>
      <t>TM</t>
    </r>
    <r>
      <rPr>
        <sz val="8"/>
        <rFont val="Arial"/>
        <family val="2"/>
      </rPr>
      <t xml:space="preserve"> System</t>
    </r>
  </si>
  <si>
    <r>
      <rPr>
        <b/>
        <sz val="8"/>
        <rFont val="Arial"/>
        <family val="2"/>
      </rPr>
      <t>SureTact</t>
    </r>
    <r>
      <rPr>
        <b/>
        <vertAlign val="superscript"/>
        <sz val="8"/>
        <rFont val="Arial"/>
        <family val="2"/>
      </rPr>
      <t>TM</t>
    </r>
    <r>
      <rPr>
        <b/>
        <sz val="8"/>
        <rFont val="Arial"/>
        <family val="2"/>
      </rPr>
      <t xml:space="preserve"> </t>
    </r>
    <r>
      <rPr>
        <sz val="8"/>
        <rFont val="Arial"/>
        <family val="2"/>
      </rPr>
      <t>Rx, Tx and PTT Remote Accessory System.</t>
    </r>
  </si>
  <si>
    <r>
      <t xml:space="preserve">W/ 6 pin Hirose jack, volume control &amp; </t>
    </r>
    <r>
      <rPr>
        <b/>
        <sz val="8"/>
        <rFont val="Arial"/>
        <family val="2"/>
      </rPr>
      <t>SureTact</t>
    </r>
    <r>
      <rPr>
        <b/>
        <vertAlign val="superscript"/>
        <sz val="8"/>
        <rFont val="Arial"/>
        <family val="2"/>
      </rPr>
      <t>TM</t>
    </r>
    <r>
      <rPr>
        <sz val="8"/>
        <rFont val="Arial"/>
        <family val="2"/>
      </rPr>
      <t xml:space="preserve"> System</t>
    </r>
  </si>
  <si>
    <r>
      <rPr>
        <b/>
        <sz val="8"/>
        <rFont val="Arial"/>
        <family val="2"/>
      </rPr>
      <t>CallCheck</t>
    </r>
    <r>
      <rPr>
        <b/>
        <vertAlign val="superscript"/>
        <sz val="8"/>
        <rFont val="Arial"/>
        <family val="2"/>
      </rPr>
      <t>TM</t>
    </r>
    <r>
      <rPr>
        <sz val="8"/>
        <rFont val="Arial"/>
        <family val="2"/>
      </rPr>
      <t xml:space="preserve"> allows the user to record, store, playback and forward important Rx audio messages.</t>
    </r>
  </si>
  <si>
    <t>PJEN3LXX-A</t>
  </si>
  <si>
    <t>PJEN3LXX-VA</t>
  </si>
  <si>
    <r>
      <t xml:space="preserve">W/ 3.5 mm. jack, volume control, emergency button, long thumbscrew &amp; </t>
    </r>
    <r>
      <rPr>
        <b/>
        <sz val="8"/>
        <rFont val="Arial"/>
        <family val="2"/>
      </rPr>
      <t>AllClear</t>
    </r>
    <r>
      <rPr>
        <b/>
        <vertAlign val="superscript"/>
        <sz val="8"/>
        <rFont val="Arial"/>
        <family val="2"/>
      </rPr>
      <t xml:space="preserve">TM </t>
    </r>
    <r>
      <rPr>
        <sz val="8"/>
        <rFont val="Arial"/>
        <family val="2"/>
      </rPr>
      <t>System</t>
    </r>
  </si>
  <si>
    <t>PJEN3LXX-VEA</t>
  </si>
  <si>
    <r>
      <rPr>
        <b/>
        <sz val="8"/>
        <rFont val="Arial"/>
        <family val="2"/>
      </rPr>
      <t>SureTact</t>
    </r>
    <r>
      <rPr>
        <b/>
        <vertAlign val="superscript"/>
        <sz val="8"/>
        <rFont val="Arial"/>
        <family val="2"/>
      </rPr>
      <t>TM</t>
    </r>
    <r>
      <rPr>
        <sz val="8"/>
        <rFont val="Arial"/>
        <family val="2"/>
      </rPr>
      <t xml:space="preserve"> Rx, Tx and PTT Remote Accessory System.</t>
    </r>
  </si>
  <si>
    <r>
      <t xml:space="preserve">W/ 6 pin Hirose jack, volume control &amp; emergency button &amp; </t>
    </r>
    <r>
      <rPr>
        <b/>
        <sz val="8"/>
        <rFont val="Arial"/>
        <family val="2"/>
      </rPr>
      <t>SureTact</t>
    </r>
    <r>
      <rPr>
        <b/>
        <vertAlign val="superscript"/>
        <sz val="8"/>
        <rFont val="Arial"/>
        <family val="2"/>
      </rPr>
      <t>TM</t>
    </r>
    <r>
      <rPr>
        <b/>
        <sz val="8"/>
        <rFont val="Arial"/>
        <family val="2"/>
      </rPr>
      <t xml:space="preserve"> </t>
    </r>
    <r>
      <rPr>
        <sz val="8"/>
        <rFont val="Arial"/>
        <family val="2"/>
      </rPr>
      <t>System</t>
    </r>
  </si>
  <si>
    <r>
      <t xml:space="preserve">W/ 3.5 mm. jack &amp; </t>
    </r>
    <r>
      <rPr>
        <b/>
        <sz val="8"/>
        <rFont val="Arial"/>
        <family val="2"/>
      </rPr>
      <t>AllClear</t>
    </r>
    <r>
      <rPr>
        <b/>
        <vertAlign val="superscript"/>
        <sz val="8"/>
        <rFont val="Arial"/>
        <family val="2"/>
      </rPr>
      <t>TM</t>
    </r>
    <r>
      <rPr>
        <b/>
        <sz val="8"/>
        <rFont val="Arial"/>
        <family val="2"/>
      </rPr>
      <t xml:space="preserve"> </t>
    </r>
    <r>
      <rPr>
        <sz val="8"/>
        <rFont val="Arial"/>
        <family val="2"/>
      </rPr>
      <t>System</t>
    </r>
  </si>
  <si>
    <r>
      <t xml:space="preserve">W/ 2.5 mm. jack &amp; </t>
    </r>
    <r>
      <rPr>
        <b/>
        <sz val="8"/>
        <rFont val="Arial"/>
        <family val="2"/>
      </rPr>
      <t>AllClear</t>
    </r>
    <r>
      <rPr>
        <b/>
        <vertAlign val="superscript"/>
        <sz val="8"/>
        <rFont val="Arial"/>
        <family val="2"/>
      </rPr>
      <t>TM</t>
    </r>
    <r>
      <rPr>
        <b/>
        <sz val="8"/>
        <rFont val="Arial"/>
        <family val="2"/>
      </rPr>
      <t xml:space="preserve"> </t>
    </r>
    <r>
      <rPr>
        <sz val="8"/>
        <rFont val="Arial"/>
        <family val="2"/>
      </rPr>
      <t>System</t>
    </r>
  </si>
  <si>
    <r>
      <t xml:space="preserve">W/ 3.5 mm. jack, volume control &amp; </t>
    </r>
    <r>
      <rPr>
        <b/>
        <sz val="8"/>
        <rFont val="Arial"/>
        <family val="2"/>
      </rPr>
      <t>AllClear</t>
    </r>
    <r>
      <rPr>
        <b/>
        <vertAlign val="superscript"/>
        <sz val="8"/>
        <rFont val="Arial"/>
        <family val="2"/>
      </rPr>
      <t>TM</t>
    </r>
    <r>
      <rPr>
        <b/>
        <sz val="8"/>
        <rFont val="Arial"/>
        <family val="2"/>
      </rPr>
      <t xml:space="preserve"> </t>
    </r>
    <r>
      <rPr>
        <sz val="8"/>
        <rFont val="Arial"/>
        <family val="2"/>
      </rPr>
      <t>System</t>
    </r>
  </si>
  <si>
    <r>
      <t xml:space="preserve">W/ 2.5 mm. jack, volume control &amp; </t>
    </r>
    <r>
      <rPr>
        <b/>
        <sz val="8"/>
        <rFont val="Arial"/>
        <family val="2"/>
      </rPr>
      <t>AllClear</t>
    </r>
    <r>
      <rPr>
        <b/>
        <vertAlign val="superscript"/>
        <sz val="8"/>
        <rFont val="Arial"/>
        <family val="2"/>
      </rPr>
      <t>TM</t>
    </r>
    <r>
      <rPr>
        <b/>
        <sz val="8"/>
        <rFont val="Arial"/>
        <family val="2"/>
      </rPr>
      <t xml:space="preserve"> </t>
    </r>
    <r>
      <rPr>
        <sz val="8"/>
        <rFont val="Arial"/>
        <family val="2"/>
      </rPr>
      <t>System</t>
    </r>
  </si>
  <si>
    <r>
      <t xml:space="preserve">W/ 3.5 mm. jack, volume control, emergency button &amp; </t>
    </r>
    <r>
      <rPr>
        <b/>
        <sz val="8"/>
        <rFont val="Arial"/>
        <family val="2"/>
      </rPr>
      <t>AllClear</t>
    </r>
    <r>
      <rPr>
        <b/>
        <vertAlign val="superscript"/>
        <sz val="8"/>
        <rFont val="Arial"/>
        <family val="2"/>
      </rPr>
      <t xml:space="preserve">TM </t>
    </r>
    <r>
      <rPr>
        <sz val="8"/>
        <rFont val="Arial"/>
        <family val="2"/>
      </rPr>
      <t>System</t>
    </r>
  </si>
  <si>
    <r>
      <t xml:space="preserve">W/ 2.5 mm. jack, volume control, emergency button &amp; </t>
    </r>
    <r>
      <rPr>
        <b/>
        <sz val="8"/>
        <rFont val="Arial"/>
        <family val="2"/>
      </rPr>
      <t>AllClear</t>
    </r>
    <r>
      <rPr>
        <b/>
        <vertAlign val="superscript"/>
        <sz val="8"/>
        <rFont val="Arial"/>
        <family val="2"/>
      </rPr>
      <t>TM</t>
    </r>
    <r>
      <rPr>
        <b/>
        <sz val="8"/>
        <rFont val="Arial"/>
        <family val="2"/>
      </rPr>
      <t xml:space="preserve"> </t>
    </r>
    <r>
      <rPr>
        <sz val="8"/>
        <rFont val="Arial"/>
        <family val="2"/>
      </rPr>
      <t>System</t>
    </r>
  </si>
  <si>
    <t>PUNN3LXX-A</t>
  </si>
  <si>
    <t xml:space="preserve">W/ 2.5 mm. jack </t>
  </si>
  <si>
    <t>PUNN2LXX-A</t>
  </si>
  <si>
    <t>PUNN3LXX-VA</t>
  </si>
  <si>
    <t>W/ 2.5 mm. jack, volume control</t>
  </si>
  <si>
    <t>PUNN2LXX-VA</t>
  </si>
  <si>
    <t>PUNN3LXX-VEA</t>
  </si>
  <si>
    <t>PUNN2LXX-VEA</t>
  </si>
  <si>
    <t>PUNN6LXX-V</t>
  </si>
  <si>
    <r>
      <t xml:space="preserve">W/ 3.5 mm. jack, volume control, emergency button &amp; </t>
    </r>
    <r>
      <rPr>
        <b/>
        <sz val="8"/>
        <rFont val="Arial"/>
        <family val="2"/>
      </rPr>
      <t>CallCheck</t>
    </r>
    <r>
      <rPr>
        <b/>
        <vertAlign val="superscript"/>
        <sz val="8"/>
        <rFont val="Arial"/>
        <family val="2"/>
      </rPr>
      <t>TM</t>
    </r>
    <r>
      <rPr>
        <sz val="8"/>
        <rFont val="Arial"/>
        <family val="2"/>
      </rPr>
      <t xml:space="preserve"> System</t>
    </r>
  </si>
  <si>
    <r>
      <t xml:space="preserve">W/ 2.5 mm. jack, volume control, emergency button &amp; </t>
    </r>
    <r>
      <rPr>
        <b/>
        <sz val="8"/>
        <rFont val="Arial"/>
        <family val="2"/>
      </rPr>
      <t>CallCheck</t>
    </r>
    <r>
      <rPr>
        <b/>
        <vertAlign val="superscript"/>
        <sz val="8"/>
        <rFont val="Arial"/>
        <family val="2"/>
      </rPr>
      <t>TM</t>
    </r>
    <r>
      <rPr>
        <sz val="8"/>
        <rFont val="Arial"/>
        <family val="2"/>
      </rPr>
      <t xml:space="preserve"> System</t>
    </r>
  </si>
  <si>
    <t>PI5N3LXX-A</t>
  </si>
  <si>
    <t>PI5N3LXX-VA</t>
  </si>
  <si>
    <r>
      <t>W/ 3.5 mm. jack &amp;</t>
    </r>
    <r>
      <rPr>
        <b/>
        <sz val="8"/>
        <rFont val="Arial"/>
        <family val="2"/>
      </rPr>
      <t xml:space="preserve"> AllClear</t>
    </r>
    <r>
      <rPr>
        <b/>
        <vertAlign val="superscript"/>
        <sz val="8"/>
        <rFont val="Arial"/>
        <family val="2"/>
      </rPr>
      <t>TM</t>
    </r>
    <r>
      <rPr>
        <sz val="8"/>
        <rFont val="Arial"/>
        <family val="2"/>
      </rPr>
      <t xml:space="preserve"> System</t>
    </r>
  </si>
  <si>
    <t>PI6N3LXX-A</t>
  </si>
  <si>
    <t>PI6N3LXX-VA</t>
  </si>
  <si>
    <r>
      <rPr>
        <b/>
        <sz val="8"/>
        <rFont val="Arial"/>
        <family val="2"/>
      </rPr>
      <t>SureTact</t>
    </r>
    <r>
      <rPr>
        <b/>
        <vertAlign val="superscript"/>
        <sz val="8"/>
        <rFont val="Arial"/>
        <family val="2"/>
      </rPr>
      <t>TM</t>
    </r>
    <r>
      <rPr>
        <sz val="8"/>
        <rFont val="Arial"/>
        <family val="2"/>
      </rPr>
      <t xml:space="preserve"> Rx, Tx and PTT Remote Accessory System.  Right angle 2.5/3.5mm. connector. </t>
    </r>
  </si>
  <si>
    <t>PTKN3LXX-A</t>
  </si>
  <si>
    <t>PTKN3LXX-VA</t>
  </si>
  <si>
    <r>
      <t>W/ 3.5 mm. jack, volume control, emergency button &amp;</t>
    </r>
    <r>
      <rPr>
        <b/>
        <sz val="8"/>
        <rFont val="Arial"/>
        <family val="2"/>
      </rPr>
      <t xml:space="preserve"> AllClear</t>
    </r>
    <r>
      <rPr>
        <b/>
        <vertAlign val="superscript"/>
        <sz val="8"/>
        <rFont val="Arial"/>
        <family val="2"/>
      </rPr>
      <t>TM</t>
    </r>
    <r>
      <rPr>
        <sz val="8"/>
        <rFont val="Arial"/>
        <family val="2"/>
      </rPr>
      <t xml:space="preserve"> System</t>
    </r>
  </si>
  <si>
    <t>PTKN3LXX-VEA</t>
  </si>
  <si>
    <r>
      <rPr>
        <b/>
        <sz val="8"/>
        <rFont val="Arial"/>
        <family val="2"/>
      </rPr>
      <t>SureTact</t>
    </r>
    <r>
      <rPr>
        <b/>
        <vertAlign val="superscript"/>
        <sz val="8"/>
        <rFont val="Arial"/>
        <family val="2"/>
      </rPr>
      <t>TM</t>
    </r>
    <r>
      <rPr>
        <sz val="8"/>
        <rFont val="Arial"/>
        <family val="2"/>
      </rPr>
      <t xml:space="preserve"> Rx, Tx and PTT Remote Accessory System.  </t>
    </r>
  </si>
  <si>
    <r>
      <rPr>
        <b/>
        <sz val="8"/>
        <rFont val="Arial"/>
        <family val="2"/>
      </rPr>
      <t>SureTact</t>
    </r>
    <r>
      <rPr>
        <b/>
        <vertAlign val="superscript"/>
        <sz val="8"/>
        <rFont val="Arial"/>
        <family val="2"/>
      </rPr>
      <t>TM</t>
    </r>
    <r>
      <rPr>
        <b/>
        <sz val="8"/>
        <rFont val="Arial"/>
        <family val="2"/>
      </rPr>
      <t xml:space="preserve"> </t>
    </r>
    <r>
      <rPr>
        <sz val="8"/>
        <rFont val="Arial"/>
        <family val="2"/>
      </rPr>
      <t>Rx, Tx and PTT Remote Accessory System.  Check compatibility of E-button with radio.</t>
    </r>
  </si>
  <si>
    <r>
      <t>W/ 3.5 mm. jack, volume control &amp;</t>
    </r>
    <r>
      <rPr>
        <b/>
        <sz val="8"/>
        <rFont val="Arial"/>
        <family val="2"/>
      </rPr>
      <t xml:space="preserve"> AllClear</t>
    </r>
    <r>
      <rPr>
        <b/>
        <vertAlign val="superscript"/>
        <sz val="8"/>
        <rFont val="Arial"/>
        <family val="2"/>
      </rPr>
      <t>TM</t>
    </r>
    <r>
      <rPr>
        <b/>
        <sz val="8"/>
        <rFont val="Arial"/>
        <family val="2"/>
      </rPr>
      <t xml:space="preserve"> </t>
    </r>
    <r>
      <rPr>
        <sz val="8"/>
        <rFont val="Arial"/>
        <family val="2"/>
      </rPr>
      <t>System</t>
    </r>
  </si>
  <si>
    <r>
      <t xml:space="preserve">W/ 3.5 mm. jack, volume control, emergency button &amp; </t>
    </r>
    <r>
      <rPr>
        <b/>
        <sz val="8"/>
        <rFont val="Arial"/>
        <family val="2"/>
      </rPr>
      <t>AllClear</t>
    </r>
    <r>
      <rPr>
        <b/>
        <vertAlign val="superscript"/>
        <sz val="8"/>
        <rFont val="Arial"/>
        <family val="2"/>
      </rPr>
      <t>TM</t>
    </r>
    <r>
      <rPr>
        <b/>
        <sz val="8"/>
        <rFont val="Arial"/>
        <family val="2"/>
      </rPr>
      <t xml:space="preserve"> </t>
    </r>
    <r>
      <rPr>
        <sz val="8"/>
        <rFont val="Arial"/>
        <family val="2"/>
      </rPr>
      <t>System</t>
    </r>
  </si>
  <si>
    <t xml:space="preserve">MotoTrbo Series, XPR3300/3500, DP2000, etc. </t>
  </si>
  <si>
    <t>PTBN3LXX-A</t>
  </si>
  <si>
    <t>PTBN3LXX-V</t>
  </si>
  <si>
    <t>PTBN3LXX-VA</t>
  </si>
  <si>
    <t>PTBN6LXX-V</t>
  </si>
  <si>
    <r>
      <rPr>
        <b/>
        <sz val="8"/>
        <rFont val="Arial"/>
        <family val="2"/>
      </rPr>
      <t>SureTact</t>
    </r>
    <r>
      <rPr>
        <b/>
        <vertAlign val="superscript"/>
        <sz val="8"/>
        <rFont val="Arial"/>
        <family val="2"/>
      </rPr>
      <t>TM</t>
    </r>
    <r>
      <rPr>
        <sz val="8"/>
        <rFont val="Arial"/>
        <family val="2"/>
      </rPr>
      <t xml:space="preserve"> Rx, Tx and PTT Remote Accessory System.  Right angle 2.5/3.5mm. connector.</t>
    </r>
  </si>
  <si>
    <t>W/ 2.5 mm. jack &amp; emergency button</t>
  </si>
  <si>
    <t>PKNN2LXX-E</t>
  </si>
  <si>
    <r>
      <t xml:space="preserve">W/ 2.5 mm. jack, emergency button &amp; </t>
    </r>
    <r>
      <rPr>
        <b/>
        <sz val="8"/>
        <rFont val="Arial"/>
        <family val="2"/>
      </rPr>
      <t>AllClear</t>
    </r>
    <r>
      <rPr>
        <b/>
        <vertAlign val="superscript"/>
        <sz val="8"/>
        <rFont val="Arial"/>
        <family val="2"/>
      </rPr>
      <t>TM</t>
    </r>
    <r>
      <rPr>
        <b/>
        <sz val="8"/>
        <rFont val="Arial"/>
        <family val="2"/>
      </rPr>
      <t xml:space="preserve"> </t>
    </r>
    <r>
      <rPr>
        <sz val="8"/>
        <rFont val="Arial"/>
        <family val="2"/>
      </rPr>
      <t>System</t>
    </r>
  </si>
  <si>
    <t>PKNN2LXX-EA</t>
  </si>
  <si>
    <t>PKNN2LXX-VA</t>
  </si>
  <si>
    <t>PKNN2LXX-VEA</t>
  </si>
  <si>
    <r>
      <t xml:space="preserve">W/ 3.5 mm. jack, emergency button &amp; </t>
    </r>
    <r>
      <rPr>
        <b/>
        <sz val="8"/>
        <rFont val="Arial"/>
        <family val="2"/>
      </rPr>
      <t>AllClear</t>
    </r>
    <r>
      <rPr>
        <b/>
        <vertAlign val="superscript"/>
        <sz val="8"/>
        <rFont val="Arial"/>
        <family val="2"/>
      </rPr>
      <t>TM</t>
    </r>
    <r>
      <rPr>
        <b/>
        <sz val="8"/>
        <rFont val="Arial"/>
        <family val="2"/>
      </rPr>
      <t xml:space="preserve"> </t>
    </r>
    <r>
      <rPr>
        <sz val="8"/>
        <rFont val="Arial"/>
        <family val="2"/>
      </rPr>
      <t>System</t>
    </r>
  </si>
  <si>
    <t>PKNN3LXX-EA</t>
  </si>
  <si>
    <t>PKNN3LXX-VA</t>
  </si>
  <si>
    <t>PKNN3LXX-VEA</t>
  </si>
  <si>
    <r>
      <rPr>
        <b/>
        <sz val="8"/>
        <rFont val="Arial"/>
        <family val="2"/>
      </rPr>
      <t>SureTact</t>
    </r>
    <r>
      <rPr>
        <b/>
        <vertAlign val="superscript"/>
        <sz val="8"/>
        <rFont val="Arial"/>
        <family val="2"/>
      </rPr>
      <t>TM</t>
    </r>
    <r>
      <rPr>
        <b/>
        <sz val="8"/>
        <rFont val="Arial"/>
        <family val="2"/>
      </rPr>
      <t xml:space="preserve"> </t>
    </r>
    <r>
      <rPr>
        <sz val="8"/>
        <rFont val="Arial"/>
        <family val="2"/>
      </rPr>
      <t xml:space="preserve">Rx, Tx and PTT Remote Accessory System &amp; </t>
    </r>
    <r>
      <rPr>
        <b/>
        <sz val="8"/>
        <rFont val="Arial"/>
        <family val="2"/>
      </rPr>
      <t>AllClear</t>
    </r>
    <r>
      <rPr>
        <b/>
        <vertAlign val="superscript"/>
        <sz val="8"/>
        <rFont val="Arial"/>
        <family val="2"/>
      </rPr>
      <t>TM</t>
    </r>
    <r>
      <rPr>
        <b/>
        <sz val="8"/>
        <rFont val="Arial"/>
        <family val="2"/>
      </rPr>
      <t xml:space="preserve"> </t>
    </r>
    <r>
      <rPr>
        <sz val="8"/>
        <rFont val="Arial"/>
        <family val="2"/>
      </rPr>
      <t>Dual Microphone Active Noise Cancelling System.</t>
    </r>
  </si>
  <si>
    <r>
      <t xml:space="preserve">W/ 6 pin Hirose jack, volume control, </t>
    </r>
    <r>
      <rPr>
        <b/>
        <sz val="8"/>
        <rFont val="Arial"/>
        <family val="2"/>
      </rPr>
      <t>SureTact</t>
    </r>
    <r>
      <rPr>
        <b/>
        <vertAlign val="superscript"/>
        <sz val="8"/>
        <rFont val="Arial"/>
        <family val="2"/>
      </rPr>
      <t>TM</t>
    </r>
    <r>
      <rPr>
        <sz val="8"/>
        <rFont val="Arial"/>
        <family val="2"/>
      </rPr>
      <t xml:space="preserve"> System &amp; </t>
    </r>
    <r>
      <rPr>
        <b/>
        <sz val="8"/>
        <rFont val="Arial"/>
        <family val="2"/>
      </rPr>
      <t>AllClear</t>
    </r>
    <r>
      <rPr>
        <b/>
        <vertAlign val="superscript"/>
        <sz val="8"/>
        <rFont val="Arial"/>
        <family val="2"/>
      </rPr>
      <t>TM</t>
    </r>
    <r>
      <rPr>
        <sz val="8"/>
        <rFont val="Arial"/>
        <family val="2"/>
      </rPr>
      <t xml:space="preserve"> System</t>
    </r>
  </si>
  <si>
    <t>PKNN6LXX-VA</t>
  </si>
  <si>
    <r>
      <t xml:space="preserve">W/ 6 pin Hirose jack, volume control, emergency button, </t>
    </r>
    <r>
      <rPr>
        <b/>
        <sz val="8"/>
        <rFont val="Arial"/>
        <family val="2"/>
      </rPr>
      <t>SureTact</t>
    </r>
    <r>
      <rPr>
        <b/>
        <vertAlign val="superscript"/>
        <sz val="8"/>
        <rFont val="Arial"/>
        <family val="2"/>
      </rPr>
      <t>TM</t>
    </r>
    <r>
      <rPr>
        <sz val="8"/>
        <rFont val="Arial"/>
        <family val="2"/>
      </rPr>
      <t xml:space="preserve"> System &amp;</t>
    </r>
    <r>
      <rPr>
        <b/>
        <sz val="8"/>
        <rFont val="Arial"/>
        <family val="2"/>
      </rPr>
      <t xml:space="preserve"> AllClear</t>
    </r>
    <r>
      <rPr>
        <b/>
        <vertAlign val="superscript"/>
        <sz val="8"/>
        <rFont val="Arial"/>
        <family val="2"/>
      </rPr>
      <t>TM</t>
    </r>
    <r>
      <rPr>
        <sz val="8"/>
        <rFont val="Arial"/>
        <family val="2"/>
      </rPr>
      <t xml:space="preserve"> System</t>
    </r>
  </si>
  <si>
    <t>PKNN6LXX-VEA</t>
  </si>
  <si>
    <t>PTPN3LXX-A</t>
  </si>
  <si>
    <t>PTPN2LXX-A</t>
  </si>
  <si>
    <t>PTPN3LXX-VA</t>
  </si>
  <si>
    <t>PTPN2LXX-VA</t>
  </si>
  <si>
    <t>PTPN3LXX-VEA</t>
  </si>
  <si>
    <t>PTPN2LXX-VEA</t>
  </si>
  <si>
    <r>
      <rPr>
        <b/>
        <sz val="8"/>
        <rFont val="Arial"/>
        <family val="2"/>
      </rPr>
      <t>SureTact</t>
    </r>
    <r>
      <rPr>
        <b/>
        <vertAlign val="superscript"/>
        <sz val="8"/>
        <rFont val="Arial"/>
        <family val="2"/>
      </rPr>
      <t>TM</t>
    </r>
    <r>
      <rPr>
        <sz val="8"/>
        <rFont val="Arial"/>
        <family val="2"/>
      </rPr>
      <t xml:space="preserve"> Rx, Tx and PTT Remote Accessory System.  Right angle connector includes two threaded fasteners.</t>
    </r>
  </si>
  <si>
    <t>S</t>
  </si>
  <si>
    <t>B</t>
  </si>
  <si>
    <t>C</t>
  </si>
  <si>
    <t>V</t>
  </si>
  <si>
    <t>D</t>
  </si>
  <si>
    <t>Notes/Descriptions</t>
  </si>
  <si>
    <t>Total</t>
  </si>
  <si>
    <t xml:space="preserve">S </t>
  </si>
  <si>
    <t>L</t>
  </si>
  <si>
    <t>P</t>
  </si>
  <si>
    <t>Price</t>
  </si>
  <si>
    <t>Step 3</t>
  </si>
  <si>
    <t>Step 2B</t>
  </si>
  <si>
    <t>Step 2A</t>
  </si>
  <si>
    <t>Step 1</t>
  </si>
  <si>
    <t>AN</t>
  </si>
  <si>
    <t>X</t>
  </si>
  <si>
    <t>BLU</t>
  </si>
  <si>
    <t>Product Guide Table of Contents</t>
  </si>
  <si>
    <t>01</t>
  </si>
  <si>
    <t>PKNN3LXX</t>
  </si>
  <si>
    <t>PKNN3LXX-E</t>
  </si>
  <si>
    <t>W/ 3.5 mm. jack &amp; emergency button</t>
  </si>
  <si>
    <t>EP</t>
  </si>
  <si>
    <t>T</t>
  </si>
  <si>
    <t xml:space="preserve"> </t>
  </si>
  <si>
    <t>Unity XG-100, XL-200</t>
  </si>
  <si>
    <t>Full length coiled plain cable. Supports emergency function.</t>
  </si>
  <si>
    <t>BKNXPLXX-E</t>
  </si>
  <si>
    <t>BKNXPLXX-EP</t>
  </si>
  <si>
    <t>info-us@stonemountainltd.com</t>
  </si>
  <si>
    <t>Full contact information for Stone Mountain.</t>
  </si>
  <si>
    <t>www.stonemountainltd.com</t>
  </si>
  <si>
    <t>Epic Series</t>
  </si>
  <si>
    <t>Model</t>
  </si>
  <si>
    <t>Android &amp; iOS operating systems</t>
  </si>
  <si>
    <r>
      <rPr>
        <b/>
        <sz val="14"/>
        <color theme="1"/>
        <rFont val="Calibri"/>
        <family val="2"/>
        <scheme val="minor"/>
      </rPr>
      <t>Pick one.</t>
    </r>
    <r>
      <rPr>
        <sz val="14"/>
        <color theme="1"/>
        <rFont val="Calibri"/>
        <family val="2"/>
        <scheme val="minor"/>
      </rPr>
      <t xml:space="preserve"> </t>
    </r>
  </si>
  <si>
    <t>DF</t>
  </si>
  <si>
    <r>
      <t>Blu</t>
    </r>
    <r>
      <rPr>
        <i/>
        <sz val="24"/>
        <rFont val="Calibri"/>
        <family val="2"/>
        <scheme val="minor"/>
      </rPr>
      <t xml:space="preserve">Skye® </t>
    </r>
    <r>
      <rPr>
        <b/>
        <sz val="24"/>
        <rFont val="Calibri"/>
        <family val="2"/>
        <scheme val="minor"/>
      </rPr>
      <t>Series - Supports Smartphones, Tablets, Windows &amp; LMR</t>
    </r>
  </si>
  <si>
    <t>BK/Relm</t>
  </si>
  <si>
    <r>
      <rPr>
        <b/>
        <sz val="23"/>
        <color theme="1"/>
        <rFont val="Arial"/>
        <family val="2"/>
      </rPr>
      <t xml:space="preserve">LMR </t>
    </r>
    <r>
      <rPr>
        <b/>
        <sz val="22"/>
        <color indexed="8"/>
        <rFont val="Arial"/>
        <family val="2"/>
      </rPr>
      <t>Series</t>
    </r>
  </si>
  <si>
    <t>If you do not see what you need, please contact Stone Mountain directly at 540.297.6434 ext. 210.</t>
  </si>
  <si>
    <r>
      <rPr>
        <sz val="21"/>
        <rFont val="Stencil"/>
        <family val="5"/>
      </rPr>
      <t>Bravo</t>
    </r>
    <r>
      <rPr>
        <b/>
        <sz val="20"/>
        <rFont val="Arial"/>
        <family val="2"/>
      </rPr>
      <t xml:space="preserve"> Replacement Cables</t>
    </r>
  </si>
  <si>
    <t xml:space="preserve">The industry's toughest, highest quality LMR cables.  </t>
  </si>
  <si>
    <t>Product Type</t>
  </si>
  <si>
    <t>Feature rich, rugged, waterproof speaker mics for mission critical, industrial and business communications to meet your demanding requirements!</t>
  </si>
  <si>
    <t>U</t>
  </si>
  <si>
    <r>
      <rPr>
        <b/>
        <sz val="15"/>
        <color theme="1"/>
        <rFont val="Calibri"/>
        <family val="2"/>
        <scheme val="minor"/>
      </rPr>
      <t xml:space="preserve">Instructions: </t>
    </r>
    <r>
      <rPr>
        <sz val="15"/>
        <color theme="1"/>
        <rFont val="Calibri"/>
        <family val="2"/>
        <scheme val="minor"/>
      </rPr>
      <t>Enter the number 1 for each option desired in the shaded Designator Fields (</t>
    </r>
    <r>
      <rPr>
        <b/>
        <sz val="15"/>
        <color theme="1"/>
        <rFont val="Calibri"/>
        <family val="2"/>
        <scheme val="minor"/>
      </rPr>
      <t>DF</t>
    </r>
    <r>
      <rPr>
        <sz val="15"/>
        <color theme="1"/>
        <rFont val="Calibri"/>
        <family val="2"/>
        <scheme val="minor"/>
      </rPr>
      <t>).  Do not enter  1  more than once in any designator field.</t>
    </r>
  </si>
  <si>
    <t>To be the premier source for ruggedized audio solutions by consistently providing the most innovative, highest quality products at competitive prices.  
To maintain this position by continuous product improvement, new technology development, professional customer support and new market expansion.</t>
  </si>
  <si>
    <t>SMX28287</t>
  </si>
  <si>
    <t>Alpha Adapter Cable #12 - For David Clark H6080 series headsets.  Six pin Hirose to four pin Nexus connector. Straight adapter.</t>
  </si>
  <si>
    <t>PTT Accessories</t>
  </si>
  <si>
    <t>High quality tactical earphones, headsets, remote PTT's, 1, 2 &amp; 3 wire kits, etc. audio accessories for LMR platforms.</t>
  </si>
  <si>
    <t>WARRANTY MAY BE VOID IF A NON STONE MOUNTAIN CHARGER IS USED ON ANY STONE MOUNTAIN PRODUCT.</t>
  </si>
  <si>
    <t>High quality, durable wearable accessories and organizers.</t>
  </si>
  <si>
    <t>CoS &amp; Warranty Statement</t>
  </si>
  <si>
    <t>Unity XL-185, XL-200, XG-100, etc.</t>
  </si>
  <si>
    <t xml:space="preserve">VX-150/160/180/210/210A/400/410/420, etc. </t>
  </si>
  <si>
    <t>W/ 3.5 mm. jack &amp; emergency</t>
  </si>
  <si>
    <t>PEXN3LXX-E</t>
  </si>
  <si>
    <t>W/ 3.5 mm. jack, volume control &amp; emergency</t>
  </si>
  <si>
    <t>PEXN3LXX-VE</t>
  </si>
  <si>
    <t>PKNN3LXX-VE</t>
  </si>
  <si>
    <r>
      <rPr>
        <sz val="13"/>
        <color theme="1"/>
        <rFont val="Stencil"/>
        <family val="5"/>
      </rPr>
      <t>Phoenix</t>
    </r>
    <r>
      <rPr>
        <b/>
        <sz val="14"/>
        <color theme="1"/>
        <rFont val="Calibri"/>
        <family val="2"/>
        <scheme val="minor"/>
      </rPr>
      <t xml:space="preserve"> RSM Platform - Elite Series</t>
    </r>
  </si>
  <si>
    <r>
      <rPr>
        <sz val="13"/>
        <color theme="1"/>
        <rFont val="Stencil"/>
        <family val="5"/>
      </rPr>
      <t>Phoenix</t>
    </r>
    <r>
      <rPr>
        <b/>
        <sz val="13"/>
        <color theme="1"/>
        <rFont val="Calibri"/>
        <family val="2"/>
        <scheme val="minor"/>
      </rPr>
      <t xml:space="preserve"> RSM </t>
    </r>
    <r>
      <rPr>
        <b/>
        <sz val="14"/>
        <color theme="1"/>
        <rFont val="Calibri"/>
        <family val="2"/>
        <scheme val="minor"/>
      </rPr>
      <t>Platform</t>
    </r>
    <r>
      <rPr>
        <sz val="14"/>
        <color theme="1"/>
        <rFont val="Calibri"/>
        <family val="2"/>
        <scheme val="minor"/>
      </rPr>
      <t xml:space="preserve"> - </t>
    </r>
    <r>
      <rPr>
        <b/>
        <sz val="14"/>
        <color theme="1"/>
        <rFont val="Calibri"/>
        <family val="2"/>
        <scheme val="minor"/>
      </rPr>
      <t>Blu</t>
    </r>
    <r>
      <rPr>
        <i/>
        <sz val="14"/>
        <color theme="1"/>
        <rFont val="Calibri"/>
        <family val="2"/>
        <scheme val="minor"/>
      </rPr>
      <t>Skye®</t>
    </r>
    <r>
      <rPr>
        <b/>
        <sz val="14"/>
        <color theme="1"/>
        <rFont val="Calibri"/>
        <family val="2"/>
        <scheme val="minor"/>
      </rPr>
      <t xml:space="preserve"> Series</t>
    </r>
  </si>
  <si>
    <t>H</t>
  </si>
  <si>
    <t>ZZ</t>
  </si>
  <si>
    <t>Most Popular Models</t>
  </si>
  <si>
    <r>
      <t>Belt clip -</t>
    </r>
    <r>
      <rPr>
        <b/>
        <i/>
        <sz val="14"/>
        <color theme="1"/>
        <rFont val="Calibri"/>
        <family val="2"/>
        <scheme val="minor"/>
      </rPr>
      <t xml:space="preserve"> Standard</t>
    </r>
  </si>
  <si>
    <t>Especially for Vehicular Applications</t>
  </si>
  <si>
    <t>Price, USD</t>
  </si>
  <si>
    <t>W</t>
  </si>
  <si>
    <r>
      <rPr>
        <b/>
        <sz val="14"/>
        <color theme="1"/>
        <rFont val="Calibri"/>
        <family val="2"/>
        <scheme val="minor"/>
      </rPr>
      <t>Mag</t>
    </r>
    <r>
      <rPr>
        <i/>
        <sz val="14"/>
        <color theme="1"/>
        <rFont val="Calibri"/>
        <family val="2"/>
        <scheme val="minor"/>
      </rPr>
      <t>Shield</t>
    </r>
    <r>
      <rPr>
        <vertAlign val="superscript"/>
        <sz val="14"/>
        <color theme="1"/>
        <rFont val="Calibri"/>
        <family val="2"/>
        <scheme val="minor"/>
      </rPr>
      <t>TM</t>
    </r>
    <r>
      <rPr>
        <sz val="14"/>
        <color theme="1"/>
        <rFont val="Calibri"/>
        <family val="2"/>
        <scheme val="minor"/>
      </rPr>
      <t xml:space="preserve"> is an acoustic shroud that protects the speaker from harsh environmental contaminants.  Applications include mining, machining, rairoad, foundry, concrete and food processing environments.  </t>
    </r>
  </si>
  <si>
    <r>
      <t xml:space="preserve">3.5mm </t>
    </r>
    <r>
      <rPr>
        <b/>
        <sz val="14"/>
        <color theme="1"/>
        <rFont val="Calibri"/>
        <family val="2"/>
        <scheme val="minor"/>
      </rPr>
      <t>Sure</t>
    </r>
    <r>
      <rPr>
        <i/>
        <sz val="14"/>
        <color theme="1"/>
        <rFont val="Calibri"/>
        <family val="2"/>
        <scheme val="minor"/>
      </rPr>
      <t>Seal</t>
    </r>
    <r>
      <rPr>
        <b/>
        <vertAlign val="superscript"/>
        <sz val="14"/>
        <color theme="1"/>
        <rFont val="Calibri"/>
        <family val="2"/>
        <scheme val="minor"/>
      </rPr>
      <t>TM</t>
    </r>
    <r>
      <rPr>
        <sz val="14"/>
        <color theme="1"/>
        <rFont val="Calibri"/>
        <family val="2"/>
        <scheme val="minor"/>
      </rPr>
      <t xml:space="preserve"> audio jack - </t>
    </r>
    <r>
      <rPr>
        <b/>
        <i/>
        <sz val="14"/>
        <color theme="1"/>
        <rFont val="Calibri"/>
        <family val="2"/>
        <scheme val="minor"/>
      </rPr>
      <t>Standard</t>
    </r>
  </si>
  <si>
    <r>
      <t xml:space="preserve">Full length ruggedized cable - </t>
    </r>
    <r>
      <rPr>
        <b/>
        <i/>
        <sz val="14"/>
        <color theme="1"/>
        <rFont val="Calibri"/>
        <family val="2"/>
        <scheme val="minor"/>
      </rPr>
      <t>Standard</t>
    </r>
  </si>
  <si>
    <t>Full length coiled plain cable.</t>
  </si>
  <si>
    <t>Full length coiled plain cable. Supports emergency &amp; VCC power.</t>
  </si>
  <si>
    <t>Full length coiled plain cable.  Supports emergency &amp; VCC power.</t>
  </si>
  <si>
    <t>Optional</t>
  </si>
  <si>
    <t>Pick one</t>
  </si>
  <si>
    <r>
      <t xml:space="preserve">Belt clip - </t>
    </r>
    <r>
      <rPr>
        <b/>
        <i/>
        <sz val="14"/>
        <color theme="1"/>
        <rFont val="Calibri"/>
        <family val="2"/>
        <scheme val="minor"/>
      </rPr>
      <t>Standard</t>
    </r>
  </si>
  <si>
    <t>Feature rich, rugged, waterproof speaker mics for transportation, mission critical, industrial and business communications to meet your demanding requirements!  Supports all major PTT app's.</t>
  </si>
  <si>
    <t>Feature rich, rugged, waterproof speaker mics for transportation, mission critical, industrial and business communications to meet your demanding requirements!</t>
  </si>
  <si>
    <r>
      <rPr>
        <b/>
        <sz val="14"/>
        <color theme="1"/>
        <rFont val="Calibri"/>
        <family val="2"/>
        <scheme val="minor"/>
      </rPr>
      <t>Mag</t>
    </r>
    <r>
      <rPr>
        <i/>
        <sz val="14"/>
        <color theme="1"/>
        <rFont val="Calibri"/>
        <family val="2"/>
        <scheme val="minor"/>
      </rPr>
      <t>Shield</t>
    </r>
    <r>
      <rPr>
        <b/>
        <vertAlign val="superscript"/>
        <sz val="14"/>
        <color theme="1"/>
        <rFont val="Calibri"/>
        <family val="2"/>
        <scheme val="minor"/>
      </rPr>
      <t>TM</t>
    </r>
    <r>
      <rPr>
        <sz val="14"/>
        <color theme="1"/>
        <rFont val="Calibri"/>
        <family val="2"/>
        <scheme val="minor"/>
      </rPr>
      <t xml:space="preserve"> is an acoustic shroud that protects the speaker from harsh environmental contaminants.  Applications include mining, machining, rairoad, foundry, concrete and food processing environments.  </t>
    </r>
  </si>
  <si>
    <r>
      <rPr>
        <b/>
        <sz val="14"/>
        <color theme="1"/>
        <rFont val="Calibri"/>
        <family val="2"/>
        <scheme val="minor"/>
      </rPr>
      <t>Pro</t>
    </r>
    <r>
      <rPr>
        <i/>
        <sz val="14"/>
        <color theme="1"/>
        <rFont val="Calibri"/>
        <family val="2"/>
        <scheme val="minor"/>
      </rPr>
      <t>Clear</t>
    </r>
    <r>
      <rPr>
        <b/>
        <vertAlign val="superscript"/>
        <sz val="14"/>
        <color theme="1"/>
        <rFont val="Calibri"/>
        <family val="2"/>
        <scheme val="minor"/>
      </rPr>
      <t>TM</t>
    </r>
    <r>
      <rPr>
        <sz val="14"/>
        <color theme="1"/>
        <rFont val="Calibri"/>
        <family val="2"/>
        <scheme val="minor"/>
      </rPr>
      <t xml:space="preserve"> utilizes true DSP noise cancelling algorithms and a powerful processing engine to provide unparalled noise reduction performance.  Fully user controlled - Engage / disengage DSP with a button press.</t>
    </r>
  </si>
  <si>
    <t>Elite Features &amp; Spec's</t>
  </si>
  <si>
    <t>Epic Features &amp; Spec's</t>
  </si>
  <si>
    <t>Range</t>
  </si>
  <si>
    <t>Microphone Element</t>
  </si>
  <si>
    <t>Omni directional</t>
  </si>
  <si>
    <t>Microphone Sensitivity</t>
  </si>
  <si>
    <t>-40dBV (0dB=1V/Pa)</t>
  </si>
  <si>
    <t>Speaker Output Power</t>
  </si>
  <si>
    <t>1W</t>
  </si>
  <si>
    <t>Speaker Output Level</t>
  </si>
  <si>
    <t>Accessory Interace</t>
  </si>
  <si>
    <t>3.5mm sealed Rx audio jack</t>
  </si>
  <si>
    <t>Dimensions</t>
  </si>
  <si>
    <t>79mm x 65mm x 29mm</t>
  </si>
  <si>
    <t>Weight</t>
  </si>
  <si>
    <t>135 gm</t>
  </si>
  <si>
    <t>PTT</t>
  </si>
  <si>
    <t>Emergency</t>
  </si>
  <si>
    <t>Volume Control</t>
  </si>
  <si>
    <t>Channel Select</t>
  </si>
  <si>
    <t>Hands Free Operation</t>
  </si>
  <si>
    <t>Noise Reduction</t>
  </si>
  <si>
    <t>Programmable Buttons</t>
  </si>
  <si>
    <t>Battery</t>
  </si>
  <si>
    <t>1,100 mAh Li-Ion</t>
  </si>
  <si>
    <t>Battery Life - Normal Use / Off</t>
  </si>
  <si>
    <t>~30 hours / ~30 days</t>
  </si>
  <si>
    <t>Charging</t>
  </si>
  <si>
    <t>5.5 mm industrial grade connector (USB adapters available)</t>
  </si>
  <si>
    <t>Charging, Remote</t>
  </si>
  <si>
    <t>Low Battery Warning</t>
  </si>
  <si>
    <t>Audible (beep) &amp; visual (LED)</t>
  </si>
  <si>
    <t>Bluetooth Protocol</t>
  </si>
  <si>
    <t>Full Duplex</t>
  </si>
  <si>
    <t>Call answer, end and reject button</t>
  </si>
  <si>
    <t>Rotating Belt Clip</t>
  </si>
  <si>
    <t>Secure</t>
  </si>
  <si>
    <t>Function Status</t>
  </si>
  <si>
    <t>Immersion Rating</t>
  </si>
  <si>
    <t>Low Pressure 500.6/1</t>
  </si>
  <si>
    <t>High Temp 501.7/I &amp; II</t>
  </si>
  <si>
    <t>Low Temp 502.7/I &amp; II</t>
  </si>
  <si>
    <t>Temp Shock 503.7/I</t>
  </si>
  <si>
    <t>Solar Radiation 505.7/II</t>
  </si>
  <si>
    <t>Blowing Rain 506.6/I</t>
  </si>
  <si>
    <t>Humidity 507.6/II</t>
  </si>
  <si>
    <t>Salt Fog 509.7/I</t>
  </si>
  <si>
    <t>Sand &amp; Dust 510.7/I</t>
  </si>
  <si>
    <t>Immersion 512.6/I</t>
  </si>
  <si>
    <t>Vibration 514.8/I/CAT 1</t>
  </si>
  <si>
    <t>Shock 516.8/I &amp; IV</t>
  </si>
  <si>
    <t>Warranty</t>
  </si>
  <si>
    <t>24 month, excluding battery</t>
  </si>
  <si>
    <t>Elite Features &amp; Specifications</t>
  </si>
  <si>
    <t>225 gm</t>
  </si>
  <si>
    <t>Message Playback</t>
  </si>
  <si>
    <t xml:space="preserve">PTT APP </t>
  </si>
  <si>
    <t>Epic Features &amp; Specifications</t>
  </si>
  <si>
    <t>195 gm</t>
  </si>
  <si>
    <t>Device Connector</t>
  </si>
  <si>
    <t>Gold plated contacts, two shot molded housing</t>
  </si>
  <si>
    <r>
      <t xml:space="preserve">Analog Tx audio - </t>
    </r>
    <r>
      <rPr>
        <b/>
        <i/>
        <sz val="14"/>
        <rFont val="Calibri"/>
        <family val="2"/>
        <scheme val="minor"/>
      </rPr>
      <t>Standard</t>
    </r>
  </si>
  <si>
    <r>
      <rPr>
        <b/>
        <sz val="13"/>
        <rFont val="Calibri"/>
        <family val="2"/>
        <scheme val="minor"/>
      </rPr>
      <t>Elite</t>
    </r>
    <r>
      <rPr>
        <sz val="13"/>
        <rFont val="Calibri"/>
        <family val="2"/>
        <scheme val="minor"/>
      </rPr>
      <t xml:space="preserve"> features, specifications, environmental operating conditions, etc.</t>
    </r>
  </si>
  <si>
    <r>
      <rPr>
        <b/>
        <sz val="13"/>
        <rFont val="Calibri"/>
        <family val="2"/>
        <scheme val="minor"/>
      </rPr>
      <t xml:space="preserve">Epic </t>
    </r>
    <r>
      <rPr>
        <sz val="13"/>
        <rFont val="Calibri"/>
        <family val="2"/>
        <scheme val="minor"/>
      </rPr>
      <t>features, specifications, environmental operating conditions, etc.</t>
    </r>
  </si>
  <si>
    <r>
      <t>Blu</t>
    </r>
    <r>
      <rPr>
        <i/>
        <sz val="13"/>
        <rFont val="Calibri"/>
        <family val="2"/>
        <scheme val="minor"/>
      </rPr>
      <t>Skye</t>
    </r>
    <r>
      <rPr>
        <b/>
        <vertAlign val="superscript"/>
        <sz val="13"/>
        <rFont val="Calibri"/>
        <family val="2"/>
        <scheme val="minor"/>
      </rPr>
      <t xml:space="preserve">® </t>
    </r>
    <r>
      <rPr>
        <b/>
        <sz val="13"/>
        <rFont val="Calibri"/>
        <family val="2"/>
        <scheme val="minor"/>
      </rPr>
      <t>Features &amp; Spec's</t>
    </r>
  </si>
  <si>
    <r>
      <rPr>
        <b/>
        <sz val="13"/>
        <rFont val="Calibri"/>
        <family val="2"/>
        <scheme val="minor"/>
      </rPr>
      <t>Blu</t>
    </r>
    <r>
      <rPr>
        <i/>
        <sz val="13"/>
        <rFont val="Calibri"/>
        <family val="2"/>
        <scheme val="minor"/>
      </rPr>
      <t>Skye</t>
    </r>
    <r>
      <rPr>
        <sz val="13"/>
        <rFont val="Calibri"/>
        <family val="2"/>
        <scheme val="minor"/>
      </rPr>
      <t xml:space="preserve"> features, specifications, environmental operating conditions, etc.</t>
    </r>
  </si>
  <si>
    <r>
      <t>Pro</t>
    </r>
    <r>
      <rPr>
        <i/>
        <sz val="13"/>
        <rFont val="Calibri"/>
        <family val="2"/>
        <scheme val="minor"/>
      </rPr>
      <t>Mobile</t>
    </r>
  </si>
  <si>
    <r>
      <t>Speak</t>
    </r>
    <r>
      <rPr>
        <i/>
        <sz val="13"/>
        <rFont val="Calibri"/>
        <family val="2"/>
        <scheme val="minor"/>
      </rPr>
      <t>EZ</t>
    </r>
  </si>
  <si>
    <r>
      <t xml:space="preserve">Use the </t>
    </r>
    <r>
      <rPr>
        <b/>
        <sz val="12"/>
        <rFont val="Calibri"/>
        <family val="2"/>
        <scheme val="minor"/>
      </rPr>
      <t>Hyperlink</t>
    </r>
    <r>
      <rPr>
        <sz val="12"/>
        <rFont val="Calibri"/>
        <family val="2"/>
        <scheme val="minor"/>
      </rPr>
      <t xml:space="preserve"> on the right to immediately access that </t>
    </r>
    <r>
      <rPr>
        <b/>
        <sz val="12"/>
        <rFont val="Calibri"/>
        <family val="2"/>
        <scheme val="minor"/>
      </rPr>
      <t>Sheet</t>
    </r>
    <r>
      <rPr>
        <sz val="12"/>
        <rFont val="Calibri"/>
        <family val="2"/>
        <scheme val="minor"/>
      </rPr>
      <t xml:space="preserve">.  </t>
    </r>
  </si>
  <si>
    <t xml:space="preserve">Stone Mountain reserves the right to make changes to the </t>
  </si>
  <si>
    <t>Bravo Replacement Cables</t>
  </si>
  <si>
    <r>
      <t xml:space="preserve">Patented </t>
    </r>
    <r>
      <rPr>
        <b/>
        <sz val="14"/>
        <color theme="1"/>
        <rFont val="Calibri"/>
        <family val="2"/>
        <scheme val="minor"/>
      </rPr>
      <t>Call</t>
    </r>
    <r>
      <rPr>
        <i/>
        <sz val="14"/>
        <color theme="1"/>
        <rFont val="Calibri"/>
        <family val="2"/>
        <scheme val="minor"/>
      </rPr>
      <t>Check</t>
    </r>
    <r>
      <rPr>
        <b/>
        <vertAlign val="superscript"/>
        <sz val="14"/>
        <color theme="1"/>
        <rFont val="Calibri"/>
        <family val="2"/>
        <scheme val="minor"/>
      </rPr>
      <t>TM</t>
    </r>
    <r>
      <rPr>
        <sz val="14"/>
        <color theme="1"/>
        <rFont val="Calibri"/>
        <family val="2"/>
        <scheme val="minor"/>
      </rPr>
      <t xml:space="preserve"> allows the user to selectively record, store &amp; playback receive audio transmissions.  Ideal for use in compliance to distracted driving laws, high noise and critical operating environments.  Significantly decreases dispatcher work load and audio traffic. Long lead time and/or MOQ's may apply.</t>
    </r>
  </si>
  <si>
    <t>RSM - Standard</t>
  </si>
  <si>
    <r>
      <t>RSM w/ Pro</t>
    </r>
    <r>
      <rPr>
        <i/>
        <sz val="15"/>
        <color theme="1"/>
        <rFont val="Calibri"/>
        <family val="2"/>
      </rPr>
      <t>Clear</t>
    </r>
    <r>
      <rPr>
        <b/>
        <sz val="15"/>
        <color theme="1"/>
        <rFont val="Calibri"/>
        <family val="2"/>
      </rPr>
      <t xml:space="preserve"> DSP</t>
    </r>
  </si>
  <si>
    <r>
      <t>RSM w/ Hanz</t>
    </r>
    <r>
      <rPr>
        <i/>
        <sz val="15"/>
        <color theme="1"/>
        <rFont val="Calibri"/>
        <family val="2"/>
      </rPr>
      <t>Free</t>
    </r>
    <r>
      <rPr>
        <b/>
        <sz val="15"/>
        <color theme="1"/>
        <rFont val="Calibri"/>
        <family val="2"/>
      </rPr>
      <t>&amp; Pro</t>
    </r>
    <r>
      <rPr>
        <i/>
        <sz val="15"/>
        <color theme="1"/>
        <rFont val="Calibri"/>
        <family val="2"/>
      </rPr>
      <t>Ground</t>
    </r>
  </si>
  <si>
    <r>
      <t>RSM w/ Hanz</t>
    </r>
    <r>
      <rPr>
        <i/>
        <sz val="15"/>
        <color theme="1"/>
        <rFont val="Calibri"/>
        <family val="2"/>
      </rPr>
      <t>Free,</t>
    </r>
    <r>
      <rPr>
        <b/>
        <sz val="15"/>
        <color theme="1"/>
        <rFont val="Calibri"/>
        <family val="2"/>
      </rPr>
      <t>Pro</t>
    </r>
    <r>
      <rPr>
        <i/>
        <sz val="15"/>
        <color theme="1"/>
        <rFont val="Calibri"/>
        <family val="2"/>
      </rPr>
      <t xml:space="preserve">Ground </t>
    </r>
    <r>
      <rPr>
        <sz val="15"/>
        <color theme="1"/>
        <rFont val="Calibri"/>
        <family val="2"/>
      </rPr>
      <t xml:space="preserve">&amp; </t>
    </r>
    <r>
      <rPr>
        <b/>
        <sz val="15"/>
        <color theme="1"/>
        <rFont val="Calibri"/>
        <family val="2"/>
      </rPr>
      <t>Pro</t>
    </r>
    <r>
      <rPr>
        <i/>
        <sz val="15"/>
        <color theme="1"/>
        <rFont val="Calibri"/>
        <family val="2"/>
      </rPr>
      <t>Clear</t>
    </r>
    <r>
      <rPr>
        <b/>
        <sz val="15"/>
        <color theme="1"/>
        <rFont val="Calibri"/>
        <family val="2"/>
      </rPr>
      <t xml:space="preserve"> DSP</t>
    </r>
  </si>
  <si>
    <t>360° w/ positive detents every 45° / Replaceable / Optional button clip</t>
  </si>
  <si>
    <r>
      <rPr>
        <sz val="14"/>
        <color theme="1"/>
        <rFont val="Stencil"/>
        <family val="5"/>
      </rPr>
      <t>Phoenix</t>
    </r>
    <r>
      <rPr>
        <sz val="14"/>
        <color theme="1"/>
        <rFont val="Calibri"/>
        <family val="2"/>
        <scheme val="minor"/>
      </rPr>
      <t xml:space="preserve"> </t>
    </r>
    <r>
      <rPr>
        <b/>
        <sz val="14"/>
        <color theme="1"/>
        <rFont val="Calibri"/>
        <family val="2"/>
        <scheme val="minor"/>
      </rPr>
      <t>RSM Platform - Epic Series</t>
    </r>
  </si>
  <si>
    <r>
      <t>Tru</t>
    </r>
    <r>
      <rPr>
        <i/>
        <sz val="13"/>
        <rFont val="Calibri"/>
        <family val="2"/>
        <scheme val="minor"/>
      </rPr>
      <t xml:space="preserve">Dock </t>
    </r>
    <r>
      <rPr>
        <sz val="13"/>
        <rFont val="Calibri"/>
        <family val="2"/>
        <scheme val="minor"/>
      </rPr>
      <t>&amp;</t>
    </r>
    <r>
      <rPr>
        <i/>
        <sz val="13"/>
        <rFont val="Calibri"/>
        <family val="2"/>
        <scheme val="minor"/>
      </rPr>
      <t xml:space="preserve"> </t>
    </r>
    <r>
      <rPr>
        <b/>
        <sz val="13"/>
        <rFont val="Calibri"/>
        <family val="2"/>
        <scheme val="minor"/>
      </rPr>
      <t>Hanz</t>
    </r>
    <r>
      <rPr>
        <i/>
        <sz val="13"/>
        <rFont val="Calibri"/>
        <family val="2"/>
        <scheme val="minor"/>
      </rPr>
      <t>Free</t>
    </r>
  </si>
  <si>
    <t>Cradles, mounting and handsfree solutions for in-vehicle, desktop &amp; charging applications.</t>
  </si>
  <si>
    <t>Lightweight, portable full duplex handsfree communication transceiver.</t>
  </si>
  <si>
    <t>Mission Statement'!A1</t>
  </si>
  <si>
    <t>Elite Features &amp; Spec''s'!A1</t>
  </si>
  <si>
    <t>Epic Features &amp; Spec''s'!A1</t>
  </si>
  <si>
    <t>BluSkye Features &amp; Spec''s'!A1</t>
  </si>
  <si>
    <t>PTT Accessories'!A1</t>
  </si>
  <si>
    <t>TruDock &amp; HanzFree'!A1</t>
  </si>
  <si>
    <t>ProMobile!A1</t>
  </si>
  <si>
    <t>SpeakEZ!A1</t>
  </si>
  <si>
    <t>Bravo Replacement Cables'!A1</t>
  </si>
  <si>
    <t>Contact Information'!A1</t>
  </si>
  <si>
    <t>CoS &amp; Warranty Statement'!A1</t>
  </si>
  <si>
    <t>Hyperlink</t>
  </si>
  <si>
    <t>LMR Series</t>
  </si>
  <si>
    <t>Elite Series</t>
  </si>
  <si>
    <r>
      <t>Blu</t>
    </r>
    <r>
      <rPr>
        <i/>
        <sz val="13"/>
        <rFont val="Calibri"/>
        <family val="2"/>
        <scheme val="minor"/>
      </rPr>
      <t>Skye</t>
    </r>
    <r>
      <rPr>
        <b/>
        <vertAlign val="superscript"/>
        <sz val="13"/>
        <rFont val="Calibri"/>
        <family val="2"/>
        <scheme val="minor"/>
      </rPr>
      <t xml:space="preserve">® </t>
    </r>
    <r>
      <rPr>
        <b/>
        <sz val="13"/>
        <rFont val="Calibri"/>
        <family val="2"/>
        <scheme val="minor"/>
      </rPr>
      <t>Series</t>
    </r>
  </si>
  <si>
    <t>LMR Series'!A1</t>
  </si>
  <si>
    <t>Elite Series'!A1</t>
  </si>
  <si>
    <t>Epic Series'!A1</t>
  </si>
  <si>
    <t>BluSkye Series'!A1</t>
  </si>
  <si>
    <r>
      <rPr>
        <b/>
        <sz val="14"/>
        <color theme="1"/>
        <rFont val="Calibri"/>
        <family val="2"/>
      </rPr>
      <t>100% User configurable PTT app</t>
    </r>
    <r>
      <rPr>
        <sz val="14"/>
        <color theme="1"/>
        <rFont val="Calibri"/>
        <family val="2"/>
      </rPr>
      <t xml:space="preserve">.  Supports all major OEM PTT app's.  
</t>
    </r>
    <r>
      <rPr>
        <i/>
        <sz val="14"/>
        <color theme="1"/>
        <rFont val="Calibri"/>
        <family val="2"/>
      </rPr>
      <t>Units can come factory pre-configured for most app's for add'l USD4.50</t>
    </r>
    <r>
      <rPr>
        <sz val="14"/>
        <color theme="1"/>
        <rFont val="Calibri"/>
        <family val="2"/>
      </rPr>
      <t xml:space="preserve"> - </t>
    </r>
    <r>
      <rPr>
        <b/>
        <sz val="14"/>
        <color theme="1"/>
        <rFont val="Calibri"/>
        <family val="2"/>
      </rPr>
      <t>Contact Stone Mountain for details.</t>
    </r>
  </si>
  <si>
    <t>PV7N3LXX</t>
  </si>
  <si>
    <t>PV7N3LXX-V</t>
  </si>
  <si>
    <t>PV7N3LXX-VE</t>
  </si>
  <si>
    <t xml:space="preserve">  </t>
  </si>
  <si>
    <r>
      <rPr>
        <b/>
        <sz val="14"/>
        <color theme="1"/>
        <rFont val="Calibri"/>
        <family val="2"/>
        <scheme val="minor"/>
      </rPr>
      <t>Mag</t>
    </r>
    <r>
      <rPr>
        <i/>
        <sz val="14"/>
        <color theme="1"/>
        <rFont val="Calibri"/>
        <family val="2"/>
        <scheme val="minor"/>
      </rPr>
      <t>Shield</t>
    </r>
    <r>
      <rPr>
        <b/>
        <vertAlign val="superscript"/>
        <sz val="14"/>
        <color theme="1"/>
        <rFont val="Calibri"/>
        <family val="2"/>
        <scheme val="minor"/>
      </rPr>
      <t>TM</t>
    </r>
    <r>
      <rPr>
        <b/>
        <sz val="14"/>
        <color theme="1"/>
        <rFont val="Calibri"/>
        <family val="2"/>
        <scheme val="minor"/>
      </rPr>
      <t xml:space="preserve"> </t>
    </r>
    <r>
      <rPr>
        <sz val="14"/>
        <color theme="1"/>
        <rFont val="Calibri"/>
        <family val="2"/>
        <scheme val="minor"/>
      </rPr>
      <t xml:space="preserve">is an acoustic shroud that protects the speaker from harsh environmental contaminants.  Applications include mining, machining, rairoad, foundry, concrete and food processing environments.  </t>
    </r>
  </si>
  <si>
    <t>PTBN3LXX</t>
  </si>
  <si>
    <t>Full length coiled plain cable. Supports VCC power.</t>
  </si>
  <si>
    <t>Full length coiled plain cable.  Supports emergency.</t>
  </si>
  <si>
    <r>
      <rPr>
        <b/>
        <sz val="14"/>
        <rFont val="Calibri"/>
        <family val="2"/>
        <scheme val="minor"/>
      </rPr>
      <t>Tru</t>
    </r>
    <r>
      <rPr>
        <i/>
        <sz val="14"/>
        <rFont val="Calibri"/>
        <family val="2"/>
        <scheme val="minor"/>
      </rPr>
      <t>Dock</t>
    </r>
    <r>
      <rPr>
        <sz val="14"/>
        <rFont val="Calibri"/>
        <family val="2"/>
        <scheme val="minor"/>
      </rPr>
      <t xml:space="preserve"> </t>
    </r>
    <r>
      <rPr>
        <b/>
        <sz val="14"/>
        <rFont val="Calibri"/>
        <family val="2"/>
        <scheme val="minor"/>
      </rPr>
      <t>Platform</t>
    </r>
    <r>
      <rPr>
        <sz val="14"/>
        <color theme="1"/>
        <rFont val="Calibri"/>
        <family val="2"/>
        <scheme val="minor"/>
      </rPr>
      <t/>
    </r>
  </si>
  <si>
    <t>TD</t>
  </si>
  <si>
    <t>Stainless steel 5 bay cradle stand</t>
  </si>
  <si>
    <t>09</t>
  </si>
  <si>
    <r>
      <t xml:space="preserve">No charger </t>
    </r>
    <r>
      <rPr>
        <b/>
        <vertAlign val="superscript"/>
        <sz val="16"/>
        <color theme="1"/>
        <rFont val="Calibri"/>
        <family val="2"/>
        <scheme val="minor"/>
      </rPr>
      <t>1</t>
    </r>
  </si>
  <si>
    <t>High quality, rugged charging solutions for transportation, mission critical, industrial and business communications to meet your demanding requirements!</t>
  </si>
  <si>
    <r>
      <rPr>
        <b/>
        <sz val="14"/>
        <rFont val="Calibri"/>
        <family val="2"/>
        <scheme val="minor"/>
      </rPr>
      <t>Tru</t>
    </r>
    <r>
      <rPr>
        <i/>
        <sz val="14"/>
        <rFont val="Calibri"/>
        <family val="2"/>
        <scheme val="minor"/>
      </rPr>
      <t>Dock</t>
    </r>
    <r>
      <rPr>
        <sz val="14"/>
        <rFont val="Calibri"/>
        <family val="2"/>
        <scheme val="minor"/>
      </rPr>
      <t xml:space="preserve"> cradle - Passive (Holder only - </t>
    </r>
    <r>
      <rPr>
        <b/>
        <sz val="14"/>
        <rFont val="Calibri"/>
        <family val="2"/>
        <scheme val="minor"/>
      </rPr>
      <t>Does not charge</t>
    </r>
    <r>
      <rPr>
        <sz val="14"/>
        <rFont val="Calibri"/>
        <family val="2"/>
        <scheme val="minor"/>
      </rPr>
      <t>)</t>
    </r>
  </si>
  <si>
    <t>High quality, rugged holder solutions for transportation, mission critical, industrial and business communications to meet your demanding requirements!</t>
  </si>
  <si>
    <t>Passive cradle, qty. 1</t>
  </si>
  <si>
    <t>Passive cradle, qty. 2</t>
  </si>
  <si>
    <t>Passive cradle, qty. 3</t>
  </si>
  <si>
    <t>Passive cradle, qty. 4</t>
  </si>
  <si>
    <t>Passive cradle, qty. 5</t>
  </si>
  <si>
    <t>High quality accessories and replacement parts for your Elite, Epic and BluSkye® Series PTT/LTE Smartphone/Tablet Speaker Microphones.</t>
  </si>
  <si>
    <t>Industrial grade gang holders for LMR, Elite, Epic and BluSkye® Speaker Microphones.</t>
  </si>
  <si>
    <t>TruDock Gang Holders'!A1</t>
  </si>
  <si>
    <t>TruDock Gang Chargers'!A1</t>
  </si>
  <si>
    <t>Active cradle, qty. 1</t>
  </si>
  <si>
    <t>Active cradle, qty. 2</t>
  </si>
  <si>
    <t>Active cradle, qty. 3</t>
  </si>
  <si>
    <t>Active cradle, qty. 4</t>
  </si>
  <si>
    <t>Active cradle, qty. 5</t>
  </si>
  <si>
    <r>
      <rPr>
        <b/>
        <sz val="14"/>
        <rFont val="Calibri"/>
        <family val="2"/>
        <scheme val="minor"/>
      </rPr>
      <t>Tru</t>
    </r>
    <r>
      <rPr>
        <i/>
        <sz val="14"/>
        <rFont val="Calibri"/>
        <family val="2"/>
        <scheme val="minor"/>
      </rPr>
      <t>Dock</t>
    </r>
    <r>
      <rPr>
        <sz val="14"/>
        <rFont val="Calibri"/>
        <family val="2"/>
        <scheme val="minor"/>
      </rPr>
      <t xml:space="preserve"> cradle - Active (Supports RSM charging)</t>
    </r>
  </si>
  <si>
    <r>
      <t>Tru</t>
    </r>
    <r>
      <rPr>
        <i/>
        <sz val="24"/>
        <rFont val="Calibri"/>
        <family val="2"/>
        <scheme val="minor"/>
      </rPr>
      <t>Dock</t>
    </r>
    <r>
      <rPr>
        <vertAlign val="superscript"/>
        <sz val="16"/>
        <rFont val="Calibri"/>
        <family val="2"/>
        <scheme val="minor"/>
      </rPr>
      <t>TM</t>
    </r>
    <r>
      <rPr>
        <i/>
        <sz val="24"/>
        <rFont val="Calibri"/>
        <family val="2"/>
        <scheme val="minor"/>
      </rPr>
      <t xml:space="preserve"> </t>
    </r>
    <r>
      <rPr>
        <b/>
        <sz val="24"/>
        <rFont val="Calibri"/>
        <family val="2"/>
        <scheme val="minor"/>
      </rPr>
      <t>Gang Holders - Supports LMR, Elite, Epic and Blu</t>
    </r>
    <r>
      <rPr>
        <i/>
        <sz val="24"/>
        <rFont val="Calibri"/>
        <family val="2"/>
        <scheme val="minor"/>
      </rPr>
      <t>Skye</t>
    </r>
    <r>
      <rPr>
        <b/>
        <sz val="24"/>
        <rFont val="Calibri"/>
        <family val="2"/>
        <scheme val="minor"/>
      </rPr>
      <t xml:space="preserve"> RSM's</t>
    </r>
  </si>
  <si>
    <r>
      <t>Tru</t>
    </r>
    <r>
      <rPr>
        <i/>
        <sz val="24"/>
        <rFont val="Calibri"/>
        <family val="2"/>
        <scheme val="minor"/>
      </rPr>
      <t>Dock</t>
    </r>
    <r>
      <rPr>
        <vertAlign val="superscript"/>
        <sz val="16"/>
        <rFont val="Calibri"/>
        <family val="2"/>
        <scheme val="minor"/>
      </rPr>
      <t>TM</t>
    </r>
    <r>
      <rPr>
        <i/>
        <sz val="24"/>
        <rFont val="Calibri"/>
        <family val="2"/>
        <scheme val="minor"/>
      </rPr>
      <t xml:space="preserve"> </t>
    </r>
    <r>
      <rPr>
        <b/>
        <sz val="24"/>
        <rFont val="Calibri"/>
        <family val="2"/>
        <scheme val="minor"/>
      </rPr>
      <t>Gang Chargers - Supports Elite and Blu</t>
    </r>
    <r>
      <rPr>
        <i/>
        <sz val="24"/>
        <rFont val="Calibri"/>
        <family val="2"/>
        <scheme val="minor"/>
      </rPr>
      <t>Skye</t>
    </r>
    <r>
      <rPr>
        <b/>
        <sz val="24"/>
        <rFont val="Calibri"/>
        <family val="2"/>
        <scheme val="minor"/>
      </rPr>
      <t xml:space="preserve"> RSM's</t>
    </r>
  </si>
  <si>
    <r>
      <t>Tru</t>
    </r>
    <r>
      <rPr>
        <i/>
        <sz val="13"/>
        <rFont val="Calibri"/>
        <family val="2"/>
        <scheme val="minor"/>
      </rPr>
      <t xml:space="preserve">Dock </t>
    </r>
    <r>
      <rPr>
        <b/>
        <sz val="13"/>
        <rFont val="Calibri"/>
        <family val="2"/>
        <scheme val="minor"/>
      </rPr>
      <t>Gang Holders</t>
    </r>
  </si>
  <si>
    <r>
      <t>Tru</t>
    </r>
    <r>
      <rPr>
        <i/>
        <sz val="13"/>
        <rFont val="Calibri"/>
        <family val="2"/>
        <scheme val="minor"/>
      </rPr>
      <t xml:space="preserve">Dock </t>
    </r>
    <r>
      <rPr>
        <b/>
        <sz val="13"/>
        <rFont val="Calibri"/>
        <family val="2"/>
        <scheme val="minor"/>
      </rPr>
      <t>Gang Chargers</t>
    </r>
  </si>
  <si>
    <t>Industrial grade gang chargers for Elite and BluSkye® Speaker Microphones.</t>
  </si>
  <si>
    <t>PEPX301X</t>
  </si>
  <si>
    <t>PEPP301X</t>
  </si>
  <si>
    <t>PANU3LZZ</t>
  </si>
  <si>
    <t>PANU3LZZ-P</t>
  </si>
  <si>
    <t>PAND3LZZ-H</t>
  </si>
  <si>
    <t>PAND3LZZ-HP</t>
  </si>
  <si>
    <r>
      <t xml:space="preserve">USB A charging cable </t>
    </r>
    <r>
      <rPr>
        <b/>
        <vertAlign val="superscript"/>
        <sz val="16"/>
        <color theme="1"/>
        <rFont val="Calibri"/>
        <family val="2"/>
        <scheme val="minor"/>
      </rPr>
      <t>2</t>
    </r>
    <r>
      <rPr>
        <sz val="14"/>
        <color theme="1"/>
        <rFont val="Calibri"/>
        <family val="2"/>
        <scheme val="minor"/>
      </rPr>
      <t xml:space="preserve"> -</t>
    </r>
    <r>
      <rPr>
        <vertAlign val="superscript"/>
        <sz val="14"/>
        <color theme="1"/>
        <rFont val="Calibri"/>
        <family val="2"/>
        <scheme val="minor"/>
      </rPr>
      <t xml:space="preserve"> </t>
    </r>
    <r>
      <rPr>
        <b/>
        <i/>
        <sz val="14"/>
        <color theme="1"/>
        <rFont val="Calibri"/>
        <family val="2"/>
        <scheme val="minor"/>
      </rPr>
      <t>Standard</t>
    </r>
  </si>
  <si>
    <r>
      <t>User configured PTT app</t>
    </r>
    <r>
      <rPr>
        <b/>
        <vertAlign val="superscript"/>
        <sz val="16"/>
        <color theme="1"/>
        <rFont val="Calibri"/>
        <family val="2"/>
        <scheme val="minor"/>
      </rPr>
      <t xml:space="preserve"> 3</t>
    </r>
    <r>
      <rPr>
        <sz val="14"/>
        <color theme="1"/>
        <rFont val="Calibri"/>
        <family val="2"/>
        <scheme val="minor"/>
      </rPr>
      <t xml:space="preserve"> - </t>
    </r>
    <r>
      <rPr>
        <b/>
        <i/>
        <sz val="14"/>
        <color theme="1"/>
        <rFont val="Calibri"/>
        <family val="2"/>
        <scheme val="minor"/>
      </rPr>
      <t>Standard</t>
    </r>
  </si>
  <si>
    <r>
      <rPr>
        <sz val="14"/>
        <color theme="1"/>
        <rFont val="Calibri"/>
        <family val="2"/>
      </rPr>
      <t xml:space="preserve">See </t>
    </r>
    <r>
      <rPr>
        <b/>
        <sz val="14"/>
        <color theme="1"/>
        <rFont val="Calibri"/>
        <family val="2"/>
      </rPr>
      <t>"Blu</t>
    </r>
    <r>
      <rPr>
        <i/>
        <sz val="14"/>
        <color theme="1"/>
        <rFont val="Calibri"/>
        <family val="2"/>
      </rPr>
      <t>Skye</t>
    </r>
    <r>
      <rPr>
        <b/>
        <sz val="14"/>
        <color theme="1"/>
        <rFont val="Calibri"/>
        <family val="2"/>
      </rPr>
      <t xml:space="preserve"> Features &amp; Spec's" </t>
    </r>
    <r>
      <rPr>
        <sz val="14"/>
        <color theme="1"/>
        <rFont val="Calibri"/>
        <family val="2"/>
      </rPr>
      <t>sheet for a complete list of features, options, environmental ratings, electrical/mechanical specifications, etc.</t>
    </r>
  </si>
  <si>
    <r>
      <rPr>
        <sz val="14"/>
        <color theme="1"/>
        <rFont val="Calibri"/>
        <family val="2"/>
      </rPr>
      <t xml:space="preserve">See </t>
    </r>
    <r>
      <rPr>
        <b/>
        <sz val="14"/>
        <color theme="1"/>
        <rFont val="Calibri"/>
        <family val="2"/>
      </rPr>
      <t xml:space="preserve">"Elite Features &amp; Spec's" </t>
    </r>
    <r>
      <rPr>
        <sz val="14"/>
        <color theme="1"/>
        <rFont val="Calibri"/>
        <family val="2"/>
      </rPr>
      <t>sheet for a complete list of features, options, environmental ratings, electrical/mechanical specifications, etc.</t>
    </r>
  </si>
  <si>
    <t>Cable splitter, 2 (5 way 5.5mm to USB A splitter)</t>
  </si>
  <si>
    <t>USB charger, high power, 2 port</t>
  </si>
  <si>
    <t>USB charger, high power, 6 port</t>
  </si>
  <si>
    <r>
      <rPr>
        <sz val="14"/>
        <color theme="1"/>
        <rFont val="Calibri"/>
        <family val="2"/>
      </rPr>
      <t xml:space="preserve">See </t>
    </r>
    <r>
      <rPr>
        <b/>
        <sz val="14"/>
        <color theme="1"/>
        <rFont val="Calibri"/>
        <family val="2"/>
      </rPr>
      <t xml:space="preserve">"Epic Features &amp; Spec's" </t>
    </r>
    <r>
      <rPr>
        <sz val="14"/>
        <color theme="1"/>
        <rFont val="Calibri"/>
        <family val="2"/>
      </rPr>
      <t>sheet for a complete list of features, options, environmental ratings, electrical/mechanical specifications, etc.</t>
    </r>
  </si>
  <si>
    <t>Rev: pa01</t>
  </si>
  <si>
    <r>
      <t>RSM w/ Pro</t>
    </r>
    <r>
      <rPr>
        <i/>
        <sz val="16"/>
        <color rgb="FF000000"/>
        <rFont val="Calibri"/>
        <family val="2"/>
      </rPr>
      <t>Clear</t>
    </r>
    <r>
      <rPr>
        <b/>
        <sz val="16"/>
        <color rgb="FF000000"/>
        <rFont val="Calibri"/>
        <family val="2"/>
      </rPr>
      <t xml:space="preserve"> DSP</t>
    </r>
    <r>
      <rPr>
        <sz val="16"/>
        <color rgb="FF000000"/>
        <rFont val="Calibri"/>
        <family val="2"/>
      </rPr>
      <t xml:space="preserve"> </t>
    </r>
  </si>
  <si>
    <t xml:space="preserve">Pick one. </t>
  </si>
  <si>
    <r>
      <t>Pick one.</t>
    </r>
    <r>
      <rPr>
        <sz val="14"/>
        <color theme="1"/>
        <rFont val="Calibri"/>
        <family val="2"/>
        <scheme val="minor"/>
      </rPr>
      <t xml:space="preserve"> </t>
    </r>
  </si>
  <si>
    <t xml:space="preserve">Optional.  </t>
  </si>
  <si>
    <t>BJRXPLXX</t>
  </si>
  <si>
    <t>P5300, P5400, P7300, XG-15, XG-25, XG-75 Series, Etc.</t>
  </si>
  <si>
    <t>PJRN3LXX</t>
  </si>
  <si>
    <t>PJRN3LXX-A</t>
  </si>
  <si>
    <t>PJRN2LXX</t>
  </si>
  <si>
    <t>PJRN2LXX-A</t>
  </si>
  <si>
    <t>PJRN3LXX-V</t>
  </si>
  <si>
    <t>PJRN3LXX-VA</t>
  </si>
  <si>
    <t>PJRN2LXX-V</t>
  </si>
  <si>
    <t>PJRN2LXX-VA</t>
  </si>
  <si>
    <t>PJRN3LXX-VE</t>
  </si>
  <si>
    <t>PJRN3LXX-VEA</t>
  </si>
  <si>
    <t>PJRN2LXX-VE</t>
  </si>
  <si>
    <t>PJRN2LXX-VEA</t>
  </si>
  <si>
    <t>PJRN6LXX-V</t>
  </si>
  <si>
    <t>PJRN6LXX-VE</t>
  </si>
  <si>
    <t>PJRN3LXX-VEC</t>
  </si>
  <si>
    <t>PJRN2LXX-VEC</t>
  </si>
  <si>
    <r>
      <t xml:space="preserve">W/ 6 pin Hirose jack, volume control &amp; </t>
    </r>
    <r>
      <rPr>
        <b/>
        <sz val="8"/>
        <rFont val="Arial"/>
        <family val="2"/>
      </rPr>
      <t>SureTact</t>
    </r>
    <r>
      <rPr>
        <b/>
        <vertAlign val="superscript"/>
        <sz val="8"/>
        <rFont val="Arial"/>
        <family val="2"/>
      </rPr>
      <t>TM</t>
    </r>
    <r>
      <rPr>
        <b/>
        <sz val="8"/>
        <rFont val="Arial"/>
        <family val="2"/>
      </rPr>
      <t xml:space="preserve"> </t>
    </r>
    <r>
      <rPr>
        <sz val="8"/>
        <rFont val="Arial"/>
        <family val="2"/>
      </rPr>
      <t>System</t>
    </r>
  </si>
  <si>
    <r>
      <t>W/ 6 pin Hirose jack, volume control, emergency button &amp;</t>
    </r>
    <r>
      <rPr>
        <b/>
        <sz val="8"/>
        <rFont val="Arial"/>
        <family val="2"/>
      </rPr>
      <t xml:space="preserve"> SureTact</t>
    </r>
    <r>
      <rPr>
        <b/>
        <vertAlign val="superscript"/>
        <sz val="8"/>
        <rFont val="Arial"/>
        <family val="2"/>
      </rPr>
      <t>TM</t>
    </r>
    <r>
      <rPr>
        <sz val="8"/>
        <rFont val="Arial"/>
        <family val="2"/>
      </rPr>
      <t xml:space="preserve"> System</t>
    </r>
  </si>
  <si>
    <r>
      <t>The button post is used with Stone Mountain CB Style Round Speaker Mic Hanger Holder, p/n SHABFXX1.</t>
    </r>
    <r>
      <rPr>
        <b/>
        <sz val="14"/>
        <color theme="1"/>
        <rFont val="Calibri"/>
        <family val="2"/>
        <scheme val="minor"/>
      </rPr>
      <t xml:space="preserve">  
Note: The button post will </t>
    </r>
    <r>
      <rPr>
        <b/>
        <i/>
        <sz val="14"/>
        <color theme="1"/>
        <rFont val="Calibri"/>
        <family val="2"/>
        <scheme val="minor"/>
      </rPr>
      <t xml:space="preserve">not </t>
    </r>
    <r>
      <rPr>
        <b/>
        <sz val="14"/>
        <color theme="1"/>
        <rFont val="Calibri"/>
        <family val="2"/>
        <scheme val="minor"/>
      </rPr>
      <t>work in the Tru</t>
    </r>
    <r>
      <rPr>
        <i/>
        <sz val="14"/>
        <color theme="1"/>
        <rFont val="Calibri"/>
        <family val="2"/>
        <scheme val="minor"/>
      </rPr>
      <t>Dock</t>
    </r>
    <r>
      <rPr>
        <vertAlign val="superscript"/>
        <sz val="14"/>
        <color theme="1"/>
        <rFont val="Calibri"/>
        <family val="2"/>
        <scheme val="minor"/>
      </rPr>
      <t>TM</t>
    </r>
    <r>
      <rPr>
        <b/>
        <sz val="14"/>
        <color theme="1"/>
        <rFont val="Calibri"/>
        <family val="2"/>
        <scheme val="minor"/>
      </rPr>
      <t xml:space="preserve"> cradle.</t>
    </r>
  </si>
  <si>
    <t>Dedicated red button - PTT app dependent</t>
  </si>
  <si>
    <t>Two - Optional feature and/or PTT app dependent</t>
  </si>
  <si>
    <t>PUNN3LXX-E</t>
  </si>
  <si>
    <t>W/ 3.5 mm. jack, emergency button</t>
  </si>
  <si>
    <t>W/ 2.5 mm. jack, emergency button</t>
  </si>
  <si>
    <t>PUNN2LXX-E</t>
  </si>
  <si>
    <t>PTPN3LXX-E</t>
  </si>
  <si>
    <t>PTPN2LXX-E</t>
  </si>
  <si>
    <t>PTPN3LXX-EA</t>
  </si>
  <si>
    <t>PTPN2LXX-EA</t>
  </si>
  <si>
    <t>PJRN3LXX-E</t>
  </si>
  <si>
    <t>PJRN2LXX-E</t>
  </si>
  <si>
    <t>LMR Accessories</t>
  </si>
  <si>
    <t>LMR Features &amp; Specifications</t>
  </si>
  <si>
    <t>Up to 116+ dB (radio dependent)</t>
  </si>
  <si>
    <t>79mm x 65mm x 29mm (not including belt clip)</t>
  </si>
  <si>
    <t>245 gm</t>
  </si>
  <si>
    <t>High tactile</t>
  </si>
  <si>
    <t>Dedicated red button</t>
  </si>
  <si>
    <t>Optional Hi/Lo</t>
  </si>
  <si>
    <t>Two (radio dependent)</t>
  </si>
  <si>
    <t>Optional (radio dependent)</t>
  </si>
  <si>
    <t>Mining/Industrial Rx Audio Protection</t>
  </si>
  <si>
    <t>Designed to meet IP68</t>
  </si>
  <si>
    <t>Mil-Std 810H</t>
  </si>
  <si>
    <t>Designed to meet:</t>
  </si>
  <si>
    <t>LMR Features &amp; Spec's</t>
  </si>
  <si>
    <r>
      <rPr>
        <b/>
        <sz val="13"/>
        <rFont val="Calibri"/>
        <family val="2"/>
        <scheme val="minor"/>
      </rPr>
      <t xml:space="preserve">LMR </t>
    </r>
    <r>
      <rPr>
        <sz val="13"/>
        <rFont val="Calibri"/>
        <family val="2"/>
        <scheme val="minor"/>
      </rPr>
      <t>features, specifications, environmental operating conditions, etc.</t>
    </r>
  </si>
  <si>
    <t>LMR Features &amp; Spec''s'!A1</t>
  </si>
  <si>
    <t>Supports all major PTT apps</t>
  </si>
  <si>
    <t>Up to 116+ dB (device dependent)</t>
  </si>
  <si>
    <t>LMR Accessories'!A1</t>
  </si>
  <si>
    <r>
      <rPr>
        <b/>
        <sz val="14"/>
        <color theme="1"/>
        <rFont val="Calibri"/>
        <family val="2"/>
        <scheme val="minor"/>
      </rPr>
      <t>Tac</t>
    </r>
    <r>
      <rPr>
        <i/>
        <sz val="14"/>
        <color theme="1"/>
        <rFont val="Calibri"/>
        <family val="2"/>
        <scheme val="minor"/>
      </rPr>
      <t>10</t>
    </r>
    <r>
      <rPr>
        <b/>
        <vertAlign val="superscript"/>
        <sz val="14"/>
        <color theme="1"/>
        <rFont val="Calibri"/>
        <family val="2"/>
        <scheme val="minor"/>
      </rPr>
      <t>TM</t>
    </r>
    <r>
      <rPr>
        <b/>
        <sz val="14"/>
        <color theme="1"/>
        <rFont val="Calibri"/>
        <family val="2"/>
        <scheme val="minor"/>
      </rPr>
      <t xml:space="preserve"> </t>
    </r>
    <r>
      <rPr>
        <sz val="14"/>
        <color theme="1"/>
        <rFont val="Calibri"/>
        <family val="2"/>
        <scheme val="minor"/>
      </rPr>
      <t xml:space="preserve">provides 10 position volume control via a high tactile knob.  Note: </t>
    </r>
    <r>
      <rPr>
        <b/>
        <sz val="14"/>
        <color theme="1"/>
        <rFont val="Calibri"/>
        <family val="2"/>
        <scheme val="minor"/>
      </rPr>
      <t>Ramp</t>
    </r>
    <r>
      <rPr>
        <i/>
        <sz val="14"/>
        <color theme="1"/>
        <rFont val="Calibri"/>
        <family val="2"/>
        <scheme val="minor"/>
      </rPr>
      <t>Clik</t>
    </r>
    <r>
      <rPr>
        <vertAlign val="superscript"/>
        <sz val="14"/>
        <color theme="1"/>
        <rFont val="Calibri"/>
        <family val="2"/>
        <scheme val="minor"/>
      </rPr>
      <t>TM</t>
    </r>
    <r>
      <rPr>
        <sz val="14"/>
        <color theme="1"/>
        <rFont val="Calibri"/>
        <family val="2"/>
        <scheme val="minor"/>
      </rPr>
      <t xml:space="preserve"> is disabled when using </t>
    </r>
    <r>
      <rPr>
        <b/>
        <sz val="14"/>
        <color theme="1"/>
        <rFont val="Calibri"/>
        <family val="2"/>
        <scheme val="minor"/>
      </rPr>
      <t>Tac</t>
    </r>
    <r>
      <rPr>
        <i/>
        <sz val="14"/>
        <color theme="1"/>
        <rFont val="Calibri"/>
        <family val="2"/>
        <scheme val="minor"/>
      </rPr>
      <t>10</t>
    </r>
    <r>
      <rPr>
        <vertAlign val="superscript"/>
        <sz val="14"/>
        <color theme="1"/>
        <rFont val="Calibri"/>
        <family val="2"/>
        <scheme val="minor"/>
      </rPr>
      <t xml:space="preserve">TM </t>
    </r>
    <r>
      <rPr>
        <sz val="14"/>
        <color theme="1"/>
        <rFont val="Calibri"/>
        <family val="2"/>
        <scheme val="minor"/>
      </rPr>
      <t xml:space="preserve">volume control.  </t>
    </r>
    <r>
      <rPr>
        <b/>
        <sz val="14"/>
        <color theme="1"/>
        <rFont val="Calibri"/>
        <family val="2"/>
        <scheme val="minor"/>
      </rPr>
      <t>Long lead time/Minimum order quantity may apply.</t>
    </r>
  </si>
  <si>
    <t>SMAT34XX</t>
  </si>
  <si>
    <t>Replacement Transducer For Surveillance Earphone - Tactical Series</t>
  </si>
  <si>
    <t>Full length coiled plain cable. Supports emergency.</t>
  </si>
  <si>
    <t>BTPXPLXX-P</t>
  </si>
  <si>
    <t>L3Harris</t>
  </si>
  <si>
    <r>
      <t xml:space="preserve">Optional </t>
    </r>
    <r>
      <rPr>
        <b/>
        <sz val="11"/>
        <color theme="1"/>
        <rFont val="Calibri"/>
        <family val="2"/>
        <scheme val="minor"/>
      </rPr>
      <t>Pro</t>
    </r>
    <r>
      <rPr>
        <i/>
        <sz val="11"/>
        <color theme="1"/>
        <rFont val="Calibri"/>
        <family val="2"/>
        <scheme val="minor"/>
      </rPr>
      <t>Clear</t>
    </r>
    <r>
      <rPr>
        <vertAlign val="superscript"/>
        <sz val="9"/>
        <color theme="1"/>
        <rFont val="Calibri"/>
        <family val="2"/>
        <scheme val="minor"/>
      </rPr>
      <t>TM</t>
    </r>
    <r>
      <rPr>
        <sz val="11"/>
        <color theme="1"/>
        <rFont val="Calibri"/>
        <family val="2"/>
        <scheme val="minor"/>
      </rPr>
      <t xml:space="preserve"> DSP noise reduction system</t>
    </r>
  </si>
  <si>
    <t>Two - PTT app dependent</t>
  </si>
  <si>
    <r>
      <rPr>
        <b/>
        <sz val="11"/>
        <rFont val="Calibri"/>
        <family val="2"/>
        <scheme val="minor"/>
      </rPr>
      <t>Tru</t>
    </r>
    <r>
      <rPr>
        <i/>
        <sz val="11"/>
        <rFont val="Calibri"/>
        <family val="2"/>
        <scheme val="minor"/>
      </rPr>
      <t>Dock</t>
    </r>
    <r>
      <rPr>
        <vertAlign val="superscript"/>
        <sz val="9"/>
        <rFont val="Calibri"/>
        <family val="2"/>
        <scheme val="minor"/>
      </rPr>
      <t>TM</t>
    </r>
    <r>
      <rPr>
        <vertAlign val="superscript"/>
        <sz val="11"/>
        <rFont val="Calibri"/>
        <family val="2"/>
        <scheme val="minor"/>
      </rPr>
      <t xml:space="preserve"> </t>
    </r>
    <r>
      <rPr>
        <sz val="11"/>
        <rFont val="Calibri"/>
        <family val="2"/>
        <scheme val="minor"/>
      </rPr>
      <t>charging, docking &amp; mounting solutions</t>
    </r>
  </si>
  <si>
    <r>
      <t xml:space="preserve">Optional </t>
    </r>
    <r>
      <rPr>
        <b/>
        <sz val="11"/>
        <color theme="1"/>
        <rFont val="Calibri"/>
        <family val="2"/>
        <scheme val="minor"/>
      </rPr>
      <t>Mag</t>
    </r>
    <r>
      <rPr>
        <i/>
        <sz val="11"/>
        <color theme="1"/>
        <rFont val="Calibri"/>
        <family val="2"/>
        <scheme val="minor"/>
      </rPr>
      <t>Shield</t>
    </r>
    <r>
      <rPr>
        <vertAlign val="superscript"/>
        <sz val="9"/>
        <color theme="1"/>
        <rFont val="Calibri"/>
        <family val="2"/>
        <scheme val="minor"/>
      </rPr>
      <t xml:space="preserve">TM </t>
    </r>
    <r>
      <rPr>
        <sz val="11"/>
        <color theme="1"/>
        <rFont val="Calibri"/>
        <family val="2"/>
        <scheme val="minor"/>
      </rPr>
      <t xml:space="preserve">acoustic speaker shroud </t>
    </r>
  </si>
  <si>
    <r>
      <t xml:space="preserve">Optional </t>
    </r>
    <r>
      <rPr>
        <b/>
        <sz val="11"/>
        <color theme="1"/>
        <rFont val="Calibri"/>
        <family val="2"/>
        <scheme val="minor"/>
      </rPr>
      <t>All</t>
    </r>
    <r>
      <rPr>
        <i/>
        <sz val="11"/>
        <color theme="1"/>
        <rFont val="Calibri"/>
        <family val="2"/>
        <scheme val="minor"/>
      </rPr>
      <t>Clear</t>
    </r>
    <r>
      <rPr>
        <vertAlign val="superscript"/>
        <sz val="9"/>
        <color theme="1"/>
        <rFont val="Calibri"/>
        <family val="2"/>
        <scheme val="minor"/>
      </rPr>
      <t>TM</t>
    </r>
    <r>
      <rPr>
        <i/>
        <sz val="11"/>
        <color theme="1"/>
        <rFont val="Calibri"/>
        <family val="2"/>
        <scheme val="minor"/>
      </rPr>
      <t xml:space="preserve"> </t>
    </r>
    <r>
      <rPr>
        <sz val="11"/>
        <color theme="1"/>
        <rFont val="Calibri"/>
        <family val="2"/>
        <scheme val="minor"/>
      </rPr>
      <t>active noise reduction system</t>
    </r>
  </si>
  <si>
    <r>
      <rPr>
        <b/>
        <sz val="11"/>
        <rFont val="Calibri"/>
        <family val="2"/>
        <scheme val="minor"/>
      </rPr>
      <t>Ramp</t>
    </r>
    <r>
      <rPr>
        <i/>
        <sz val="11"/>
        <rFont val="Calibri"/>
        <family val="2"/>
        <scheme val="minor"/>
      </rPr>
      <t>Clik</t>
    </r>
    <r>
      <rPr>
        <vertAlign val="superscript"/>
        <sz val="9"/>
        <rFont val="Calibri"/>
        <family val="2"/>
        <scheme val="minor"/>
      </rPr>
      <t>TM</t>
    </r>
    <r>
      <rPr>
        <i/>
        <vertAlign val="superscript"/>
        <sz val="11"/>
        <rFont val="Calibri"/>
        <family val="2"/>
        <scheme val="minor"/>
      </rPr>
      <t xml:space="preserve"> </t>
    </r>
    <r>
      <rPr>
        <sz val="11"/>
        <rFont val="Calibri"/>
        <family val="2"/>
        <scheme val="minor"/>
      </rPr>
      <t>one touch, 10 level, ~2.5 dB/level</t>
    </r>
  </si>
  <si>
    <t>User configurable, supports all major PTT apps &amp; Android</t>
  </si>
  <si>
    <t>Battery Life - Off</t>
  </si>
  <si>
    <t>~30 days</t>
  </si>
  <si>
    <t>Battery Life - Active</t>
  </si>
  <si>
    <t>~12 to 42 hrs, depending upon usage &amp; features</t>
  </si>
  <si>
    <t>Five (5) color LED</t>
  </si>
  <si>
    <r>
      <t>Blu</t>
    </r>
    <r>
      <rPr>
        <i/>
        <sz val="12"/>
        <rFont val="Calibri"/>
        <family val="2"/>
        <scheme val="minor"/>
      </rPr>
      <t>Skye</t>
    </r>
    <r>
      <rPr>
        <sz val="12"/>
        <rFont val="Calibri"/>
        <family val="2"/>
      </rPr>
      <t>®</t>
    </r>
    <r>
      <rPr>
        <b/>
        <sz val="12"/>
        <rFont val="Calibri"/>
        <family val="2"/>
        <scheme val="minor"/>
      </rPr>
      <t xml:space="preserve"> Features &amp; Specifications</t>
    </r>
  </si>
  <si>
    <r>
      <rPr>
        <b/>
        <sz val="11"/>
        <rFont val="Calibri"/>
        <family val="2"/>
        <scheme val="minor"/>
      </rPr>
      <t>Ramp</t>
    </r>
    <r>
      <rPr>
        <i/>
        <sz val="11"/>
        <rFont val="Calibri"/>
        <family val="2"/>
        <scheme val="minor"/>
      </rPr>
      <t>Clik</t>
    </r>
    <r>
      <rPr>
        <vertAlign val="superscript"/>
        <sz val="11"/>
        <rFont val="Calibri"/>
        <family val="2"/>
        <scheme val="minor"/>
      </rPr>
      <t>TM</t>
    </r>
    <r>
      <rPr>
        <i/>
        <vertAlign val="superscript"/>
        <sz val="11"/>
        <rFont val="Calibri"/>
        <family val="2"/>
        <scheme val="minor"/>
      </rPr>
      <t xml:space="preserve"> </t>
    </r>
    <r>
      <rPr>
        <sz val="11"/>
        <rFont val="Calibri"/>
        <family val="2"/>
        <scheme val="minor"/>
      </rPr>
      <t>one touch, 10 level, ~2.5 dB/level</t>
    </r>
  </si>
  <si>
    <r>
      <t xml:space="preserve">Buttons or optional </t>
    </r>
    <r>
      <rPr>
        <b/>
        <sz val="11"/>
        <rFont val="Calibri"/>
        <family val="2"/>
        <scheme val="minor"/>
      </rPr>
      <t>Tac</t>
    </r>
    <r>
      <rPr>
        <i/>
        <sz val="11"/>
        <rFont val="Calibri"/>
        <family val="2"/>
        <scheme val="minor"/>
      </rPr>
      <t>10</t>
    </r>
    <r>
      <rPr>
        <vertAlign val="superscript"/>
        <sz val="11"/>
        <rFont val="Calibri"/>
        <family val="2"/>
        <scheme val="minor"/>
      </rPr>
      <t xml:space="preserve">TM </t>
    </r>
    <r>
      <rPr>
        <sz val="11"/>
        <rFont val="Calibri"/>
        <family val="2"/>
        <scheme val="minor"/>
      </rPr>
      <t>tactile knob</t>
    </r>
  </si>
  <si>
    <r>
      <rPr>
        <b/>
        <sz val="11"/>
        <rFont val="Calibri"/>
        <family val="2"/>
        <scheme val="minor"/>
      </rPr>
      <t>Tru</t>
    </r>
    <r>
      <rPr>
        <i/>
        <sz val="11"/>
        <rFont val="Calibri"/>
        <family val="2"/>
        <scheme val="minor"/>
      </rPr>
      <t>Dock</t>
    </r>
    <r>
      <rPr>
        <vertAlign val="superscript"/>
        <sz val="11"/>
        <rFont val="Calibri"/>
        <family val="2"/>
        <scheme val="minor"/>
      </rPr>
      <t xml:space="preserve">TM </t>
    </r>
    <r>
      <rPr>
        <sz val="11"/>
        <rFont val="Calibri"/>
        <family val="2"/>
        <scheme val="minor"/>
      </rPr>
      <t>charging, docking &amp; mounting solutions</t>
    </r>
  </si>
  <si>
    <r>
      <t xml:space="preserve">Integrally molded access for </t>
    </r>
    <r>
      <rPr>
        <b/>
        <sz val="11"/>
        <rFont val="Calibri"/>
        <family val="2"/>
        <scheme val="minor"/>
      </rPr>
      <t>SafT</t>
    </r>
    <r>
      <rPr>
        <i/>
        <sz val="11"/>
        <rFont val="Calibri"/>
        <family val="2"/>
        <scheme val="minor"/>
      </rPr>
      <t>Strap</t>
    </r>
    <r>
      <rPr>
        <vertAlign val="superscript"/>
        <sz val="11"/>
        <rFont val="Calibri"/>
        <family val="2"/>
        <scheme val="minor"/>
      </rPr>
      <t xml:space="preserve">TM </t>
    </r>
    <r>
      <rPr>
        <sz val="11"/>
        <rFont val="Calibri"/>
        <family val="2"/>
        <scheme val="minor"/>
      </rPr>
      <t>custom lanyard</t>
    </r>
  </si>
  <si>
    <r>
      <t xml:space="preserve">Optional </t>
    </r>
    <r>
      <rPr>
        <b/>
        <sz val="11"/>
        <color theme="1"/>
        <rFont val="Calibri"/>
        <family val="2"/>
        <scheme val="minor"/>
      </rPr>
      <t>Mag</t>
    </r>
    <r>
      <rPr>
        <i/>
        <sz val="11"/>
        <color theme="1"/>
        <rFont val="Calibri"/>
        <family val="2"/>
        <scheme val="minor"/>
      </rPr>
      <t>Shield</t>
    </r>
    <r>
      <rPr>
        <vertAlign val="superscript"/>
        <sz val="11"/>
        <color theme="1"/>
        <rFont val="Calibri"/>
        <family val="2"/>
        <scheme val="minor"/>
      </rPr>
      <t xml:space="preserve">TM </t>
    </r>
    <r>
      <rPr>
        <sz val="11"/>
        <color theme="1"/>
        <rFont val="Calibri"/>
        <family val="2"/>
        <scheme val="minor"/>
      </rPr>
      <t xml:space="preserve">acoustic speaker shroud </t>
    </r>
  </si>
  <si>
    <r>
      <rPr>
        <b/>
        <sz val="11"/>
        <color theme="1"/>
        <rFont val="Arial"/>
        <family val="2"/>
      </rPr>
      <t>NOTE:</t>
    </r>
    <r>
      <rPr>
        <sz val="11"/>
        <color theme="1"/>
        <rFont val="Arial"/>
        <family val="2"/>
      </rPr>
      <t xml:space="preserve"> For speaker mics used in </t>
    </r>
    <r>
      <rPr>
        <b/>
        <sz val="11"/>
        <color theme="1"/>
        <rFont val="Arial"/>
        <family val="2"/>
      </rPr>
      <t>Metallic Environments</t>
    </r>
    <r>
      <rPr>
        <sz val="11"/>
        <color theme="1"/>
        <rFont val="Arial"/>
        <family val="2"/>
      </rPr>
      <t xml:space="preserve">, e.g. mines, steel mills, welding, machining, etc., be sure to ask for the </t>
    </r>
    <r>
      <rPr>
        <b/>
        <sz val="11"/>
        <color theme="1"/>
        <rFont val="Arial"/>
        <family val="2"/>
      </rPr>
      <t>Mag</t>
    </r>
    <r>
      <rPr>
        <i/>
        <sz val="11"/>
        <color theme="1"/>
        <rFont val="Arial"/>
        <family val="2"/>
      </rPr>
      <t>Shield</t>
    </r>
    <r>
      <rPr>
        <vertAlign val="superscript"/>
        <sz val="11"/>
        <color theme="1"/>
        <rFont val="Arial"/>
        <family val="2"/>
      </rPr>
      <t>TM</t>
    </r>
    <r>
      <rPr>
        <sz val="11"/>
        <color theme="1"/>
        <rFont val="Arial"/>
        <family val="2"/>
      </rPr>
      <t xml:space="preserve"> option. </t>
    </r>
    <r>
      <rPr>
        <b/>
        <sz val="11"/>
        <color theme="1"/>
        <rFont val="Arial"/>
        <family val="2"/>
      </rPr>
      <t>Mag</t>
    </r>
    <r>
      <rPr>
        <i/>
        <sz val="11"/>
        <color theme="1"/>
        <rFont val="Arial"/>
        <family val="2"/>
      </rPr>
      <t>Shield</t>
    </r>
    <r>
      <rPr>
        <vertAlign val="superscript"/>
        <sz val="11"/>
        <color theme="1"/>
        <rFont val="Arial"/>
        <family val="2"/>
      </rPr>
      <t>TM</t>
    </r>
    <r>
      <rPr>
        <sz val="11"/>
        <color theme="1"/>
        <rFont val="Arial"/>
        <family val="2"/>
      </rPr>
      <t xml:space="preserve"> prevents metallic filings and most magnetized dust from entering the speaker cavity - Ensuring that audio is not degraded.  Note </t>
    </r>
    <r>
      <rPr>
        <b/>
        <sz val="11"/>
        <color theme="1"/>
        <rFont val="Arial"/>
        <family val="2"/>
      </rPr>
      <t>Mag</t>
    </r>
    <r>
      <rPr>
        <i/>
        <sz val="11"/>
        <color theme="1"/>
        <rFont val="Arial"/>
        <family val="2"/>
      </rPr>
      <t>Shield</t>
    </r>
    <r>
      <rPr>
        <vertAlign val="superscript"/>
        <sz val="11"/>
        <color theme="1"/>
        <rFont val="Arial"/>
        <family val="2"/>
      </rPr>
      <t>TM</t>
    </r>
    <r>
      <rPr>
        <sz val="11"/>
        <color theme="1"/>
        <rFont val="Arial"/>
        <family val="2"/>
      </rPr>
      <t xml:space="preserve"> must be included on models used in such environments for the </t>
    </r>
    <r>
      <rPr>
        <b/>
        <sz val="11"/>
        <color theme="1"/>
        <rFont val="Arial"/>
        <family val="2"/>
      </rPr>
      <t>Product Warranty</t>
    </r>
    <r>
      <rPr>
        <sz val="11"/>
        <color theme="1"/>
        <rFont val="Arial"/>
        <family val="2"/>
      </rPr>
      <t xml:space="preserve"> to apply.  Call </t>
    </r>
    <r>
      <rPr>
        <b/>
        <sz val="11"/>
        <color theme="1"/>
        <rFont val="Arial"/>
        <family val="2"/>
      </rPr>
      <t xml:space="preserve">Stone Mountain </t>
    </r>
    <r>
      <rPr>
        <sz val="11"/>
        <color theme="1"/>
        <rFont val="Arial"/>
        <family val="2"/>
      </rPr>
      <t xml:space="preserve">at </t>
    </r>
    <r>
      <rPr>
        <b/>
        <sz val="11"/>
        <color theme="1"/>
        <rFont val="Arial"/>
        <family val="2"/>
      </rPr>
      <t xml:space="preserve">540.297.6434 </t>
    </r>
    <r>
      <rPr>
        <sz val="11"/>
        <color theme="1"/>
        <rFont val="Arial"/>
        <family val="2"/>
      </rPr>
      <t>for details on how to order.</t>
    </r>
  </si>
  <si>
    <t>If you do not see what you need, please contact Stone Mountain directly at 540.297.6434 .</t>
  </si>
  <si>
    <r>
      <t>Tru</t>
    </r>
    <r>
      <rPr>
        <i/>
        <sz val="13"/>
        <rFont val="Calibri"/>
        <family val="2"/>
        <scheme val="minor"/>
      </rPr>
      <t>Blu</t>
    </r>
    <r>
      <rPr>
        <b/>
        <vertAlign val="superscript"/>
        <sz val="13"/>
        <rFont val="Calibri"/>
        <family val="2"/>
        <scheme val="minor"/>
      </rPr>
      <t xml:space="preserve"> </t>
    </r>
    <r>
      <rPr>
        <b/>
        <sz val="13"/>
        <rFont val="Calibri"/>
        <family val="2"/>
        <scheme val="minor"/>
      </rPr>
      <t>Series</t>
    </r>
  </si>
  <si>
    <t>Bluetooth lightweight headset's that support LTE &amp; PTT app's for Android, iOS &amp; LMR OS on radio, smartphone &amp; tablets.</t>
  </si>
  <si>
    <t>TruBlu Series'!A1</t>
  </si>
  <si>
    <t>Over-Ear Earpiece</t>
  </si>
  <si>
    <t>Lightweight and comfortable fitting earphone.  Used by Business, Retail, Light Industrial, Casino and Sport Activities Personnel.</t>
  </si>
  <si>
    <r>
      <t xml:space="preserve">SMA02XX3 </t>
    </r>
    <r>
      <rPr>
        <sz val="10"/>
        <rFont val="Arial"/>
        <family val="2"/>
      </rPr>
      <t xml:space="preserve">- </t>
    </r>
    <r>
      <rPr>
        <sz val="9"/>
        <rFont val="Arial"/>
        <family val="2"/>
      </rPr>
      <t>Configured with right angle 3.5mm monaural plug</t>
    </r>
  </si>
  <si>
    <r>
      <t xml:space="preserve">SMA04XX3 </t>
    </r>
    <r>
      <rPr>
        <sz val="10"/>
        <rFont val="Arial"/>
        <family val="2"/>
      </rPr>
      <t xml:space="preserve">- </t>
    </r>
    <r>
      <rPr>
        <sz val="9"/>
        <rFont val="Arial"/>
        <family val="2"/>
      </rPr>
      <t>Configured with straight 3.5mm monaural plug</t>
    </r>
  </si>
  <si>
    <r>
      <rPr>
        <b/>
        <sz val="14"/>
        <color theme="1"/>
        <rFont val="Calibri"/>
        <family val="2"/>
        <scheme val="minor"/>
      </rPr>
      <t>Tac</t>
    </r>
    <r>
      <rPr>
        <i/>
        <sz val="14"/>
        <color theme="1"/>
        <rFont val="Calibri"/>
        <family val="2"/>
        <scheme val="minor"/>
      </rPr>
      <t>10</t>
    </r>
    <r>
      <rPr>
        <b/>
        <vertAlign val="superscript"/>
        <sz val="14"/>
        <color theme="1"/>
        <rFont val="Calibri"/>
        <family val="2"/>
        <scheme val="minor"/>
      </rPr>
      <t>TM</t>
    </r>
    <r>
      <rPr>
        <sz val="14"/>
        <color theme="1"/>
        <rFont val="Calibri"/>
        <family val="2"/>
        <scheme val="minor"/>
      </rPr>
      <t xml:space="preserve"> provides high tactile instant access for up to 10 channels and/or groups.  Check your app to confirm it supports channel select.  </t>
    </r>
    <r>
      <rPr>
        <b/>
        <sz val="14"/>
        <color theme="1"/>
        <rFont val="Calibri"/>
        <family val="2"/>
        <scheme val="minor"/>
      </rPr>
      <t>Long lead time/Minimum order quantity may apply.</t>
    </r>
  </si>
  <si>
    <t>XX</t>
  </si>
  <si>
    <r>
      <rPr>
        <sz val="14"/>
        <color theme="1"/>
        <rFont val="Calibri"/>
        <family val="2"/>
      </rPr>
      <t>Chargers/cables may be purchased seperately - See</t>
    </r>
    <r>
      <rPr>
        <b/>
        <sz val="14"/>
        <color theme="1"/>
        <rFont val="Calibri"/>
        <family val="2"/>
      </rPr>
      <t xml:space="preserve"> "TruDock &amp; HanzFree" </t>
    </r>
    <r>
      <rPr>
        <sz val="14"/>
        <color theme="1"/>
        <rFont val="Calibri"/>
        <family val="2"/>
      </rPr>
      <t>sheet</t>
    </r>
    <r>
      <rPr>
        <b/>
        <sz val="14"/>
        <color theme="1"/>
        <rFont val="Calibri"/>
        <family val="2"/>
      </rPr>
      <t>.  WARRANTY MAY BE VOID IF A NON STONE MOUNTAIN CHARGER IS USED ON ANY STONE MOUNTAIN PRODUCT.</t>
    </r>
  </si>
  <si>
    <t>Phone</t>
  </si>
  <si>
    <t>Fax</t>
  </si>
  <si>
    <t>Email</t>
  </si>
  <si>
    <t>Web</t>
  </si>
  <si>
    <t>540.297.6434</t>
  </si>
  <si>
    <t>540.297.2843</t>
  </si>
  <si>
    <t>Effective 15Jan24</t>
  </si>
  <si>
    <t>Epic</t>
  </si>
  <si>
    <t>Rugged, waterproof RSM's that support BK/Relm, EF Johnson, Harris, Hytera, Icom, Kenwood, Motorola, Tait &amp; Vertex radios.  Conventional trunked radio.</t>
  </si>
  <si>
    <t>Rugged, waterproof, feature rich wired RSM's for LTE &amp; PTT app's on Android &amp; iOS smartphones &amp; tablets w/ 3.5mm connector accessory interface.</t>
  </si>
  <si>
    <t>Rugged, waterproof, feature rich wired RSM's that support Sonim XP5s/XP8/XP10 and Kenwood KWSA50K/KWSA80K PTT phones utilizing LTE and PTT app's.</t>
  </si>
  <si>
    <t>Rugged, waterproof, feature rich Bluetooth RSM's that support LTE &amp; PTT app's for Android &amp; Windows OS on radio, smartphone &amp; tablets.</t>
  </si>
  <si>
    <t>24 month</t>
  </si>
  <si>
    <t>Connection</t>
  </si>
  <si>
    <r>
      <t xml:space="preserve">USB A 2 port vehicle charger &amp; USB A cable </t>
    </r>
    <r>
      <rPr>
        <b/>
        <vertAlign val="superscript"/>
        <sz val="16"/>
        <rFont val="Calibri"/>
        <family val="2"/>
        <scheme val="minor"/>
      </rPr>
      <t>2</t>
    </r>
  </si>
  <si>
    <r>
      <t xml:space="preserve">USB A 2 port high power wall charger &amp; USB A cable </t>
    </r>
    <r>
      <rPr>
        <b/>
        <vertAlign val="superscript"/>
        <sz val="16"/>
        <rFont val="Calibri"/>
        <family val="2"/>
        <scheme val="minor"/>
      </rPr>
      <t>2</t>
    </r>
  </si>
  <si>
    <r>
      <rPr>
        <b/>
        <sz val="14"/>
        <color theme="1"/>
        <rFont val="Calibri"/>
        <family val="2"/>
        <scheme val="minor"/>
      </rPr>
      <t>Pro</t>
    </r>
    <r>
      <rPr>
        <i/>
        <sz val="14"/>
        <color theme="1"/>
        <rFont val="Calibri"/>
        <family val="2"/>
        <scheme val="minor"/>
      </rPr>
      <t>Ground</t>
    </r>
    <r>
      <rPr>
        <b/>
        <vertAlign val="superscript"/>
        <sz val="14"/>
        <color theme="1"/>
        <rFont val="Calibri"/>
        <family val="2"/>
        <scheme val="minor"/>
      </rPr>
      <t>TM</t>
    </r>
    <r>
      <rPr>
        <sz val="14"/>
        <color theme="1"/>
        <rFont val="Calibri"/>
        <family val="2"/>
        <scheme val="minor"/>
      </rPr>
      <t xml:space="preserve"> DC to DC converter vehicle charger </t>
    </r>
    <r>
      <rPr>
        <b/>
        <vertAlign val="superscript"/>
        <sz val="16"/>
        <color theme="1"/>
        <rFont val="Calibri"/>
        <family val="2"/>
        <scheme val="minor"/>
      </rPr>
      <t>2</t>
    </r>
  </si>
  <si>
    <r>
      <t xml:space="preserve">USB A charging cable </t>
    </r>
    <r>
      <rPr>
        <b/>
        <vertAlign val="superscript"/>
        <sz val="16"/>
        <color theme="1"/>
        <rFont val="Calibri"/>
        <family val="2"/>
        <scheme val="minor"/>
      </rPr>
      <t>2</t>
    </r>
    <r>
      <rPr>
        <sz val="14"/>
        <color theme="1"/>
        <rFont val="Calibri"/>
        <family val="2"/>
        <scheme val="minor"/>
      </rPr>
      <t xml:space="preserve"> -</t>
    </r>
    <r>
      <rPr>
        <vertAlign val="superscript"/>
        <sz val="14"/>
        <color theme="1"/>
        <rFont val="Calibri"/>
        <family val="2"/>
        <scheme val="minor"/>
      </rPr>
      <t xml:space="preserve">  </t>
    </r>
    <r>
      <rPr>
        <b/>
        <i/>
        <sz val="14"/>
        <color theme="1"/>
        <rFont val="Calibri"/>
        <family val="2"/>
        <scheme val="minor"/>
      </rPr>
      <t>Standard</t>
    </r>
  </si>
  <si>
    <r>
      <t xml:space="preserve">Button channel select - </t>
    </r>
    <r>
      <rPr>
        <b/>
        <i/>
        <sz val="14"/>
        <color theme="1"/>
        <rFont val="Calibri"/>
        <family val="2"/>
        <scheme val="minor"/>
      </rPr>
      <t>Standard</t>
    </r>
  </si>
  <si>
    <r>
      <t xml:space="preserve">Button post (CB style) </t>
    </r>
    <r>
      <rPr>
        <b/>
        <vertAlign val="superscript"/>
        <sz val="16"/>
        <color theme="1"/>
        <rFont val="Calibri"/>
        <family val="2"/>
        <scheme val="minor"/>
      </rPr>
      <t>6</t>
    </r>
    <r>
      <rPr>
        <sz val="14"/>
        <color theme="1"/>
        <rFont val="Calibri"/>
        <family val="2"/>
        <scheme val="minor"/>
      </rPr>
      <t xml:space="preserve"> - </t>
    </r>
    <r>
      <rPr>
        <b/>
        <i/>
        <sz val="14"/>
        <color theme="1"/>
        <rFont val="Calibri"/>
        <family val="2"/>
        <scheme val="minor"/>
      </rPr>
      <t>Optional</t>
    </r>
  </si>
  <si>
    <r>
      <t>PTT APP/OS -</t>
    </r>
    <r>
      <rPr>
        <b/>
        <i/>
        <sz val="14"/>
        <color theme="1"/>
        <rFont val="Calibri"/>
        <family val="2"/>
        <scheme val="minor"/>
      </rPr>
      <t xml:space="preserve"> Contact Stone Mountain for configuration</t>
    </r>
  </si>
  <si>
    <r>
      <rPr>
        <b/>
        <sz val="14"/>
        <color theme="1"/>
        <rFont val="Calibri"/>
        <family val="2"/>
        <scheme val="minor"/>
      </rPr>
      <t>Tac</t>
    </r>
    <r>
      <rPr>
        <i/>
        <sz val="14"/>
        <color theme="1"/>
        <rFont val="Calibri"/>
        <family val="2"/>
        <scheme val="minor"/>
      </rPr>
      <t>10</t>
    </r>
    <r>
      <rPr>
        <b/>
        <vertAlign val="superscript"/>
        <sz val="14"/>
        <color theme="1"/>
        <rFont val="Calibri"/>
        <family val="2"/>
        <scheme val="minor"/>
      </rPr>
      <t>TM</t>
    </r>
    <r>
      <rPr>
        <vertAlign val="superscript"/>
        <sz val="14"/>
        <color theme="1"/>
        <rFont val="Calibri"/>
        <family val="2"/>
        <scheme val="minor"/>
      </rPr>
      <t xml:space="preserve"> </t>
    </r>
    <r>
      <rPr>
        <sz val="14"/>
        <color theme="1"/>
        <rFont val="Calibri"/>
        <family val="2"/>
        <scheme val="minor"/>
      </rPr>
      <t xml:space="preserve">channel select knob </t>
    </r>
    <r>
      <rPr>
        <b/>
        <vertAlign val="superscript"/>
        <sz val="16"/>
        <color theme="1"/>
        <rFont val="Calibri"/>
        <family val="2"/>
        <scheme val="minor"/>
      </rPr>
      <t>3</t>
    </r>
    <r>
      <rPr>
        <sz val="14"/>
        <color theme="1"/>
        <rFont val="Calibri"/>
        <family val="2"/>
        <scheme val="minor"/>
      </rPr>
      <t xml:space="preserve"> -</t>
    </r>
    <r>
      <rPr>
        <b/>
        <i/>
        <sz val="14"/>
        <color theme="1"/>
        <rFont val="Calibri"/>
        <family val="2"/>
        <scheme val="minor"/>
      </rPr>
      <t xml:space="preserve"> Optional</t>
    </r>
  </si>
  <si>
    <r>
      <rPr>
        <b/>
        <sz val="14"/>
        <color theme="1"/>
        <rFont val="Calibri"/>
        <family val="2"/>
        <scheme val="minor"/>
      </rPr>
      <t>Tac</t>
    </r>
    <r>
      <rPr>
        <i/>
        <sz val="14"/>
        <color theme="1"/>
        <rFont val="Calibri"/>
        <family val="2"/>
        <scheme val="minor"/>
      </rPr>
      <t>10</t>
    </r>
    <r>
      <rPr>
        <b/>
        <vertAlign val="superscript"/>
        <sz val="14"/>
        <color theme="1"/>
        <rFont val="Calibri"/>
        <family val="2"/>
        <scheme val="minor"/>
      </rPr>
      <t>TM</t>
    </r>
    <r>
      <rPr>
        <vertAlign val="superscript"/>
        <sz val="14"/>
        <color theme="1"/>
        <rFont val="Calibri"/>
        <family val="2"/>
        <scheme val="minor"/>
      </rPr>
      <t xml:space="preserve"> </t>
    </r>
    <r>
      <rPr>
        <sz val="14"/>
        <color theme="1"/>
        <rFont val="Calibri"/>
        <family val="2"/>
        <scheme val="minor"/>
      </rPr>
      <t xml:space="preserve">volume control knob </t>
    </r>
    <r>
      <rPr>
        <b/>
        <vertAlign val="superscript"/>
        <sz val="16"/>
        <color theme="1"/>
        <rFont val="Calibri"/>
        <family val="2"/>
        <scheme val="minor"/>
      </rPr>
      <t>4</t>
    </r>
    <r>
      <rPr>
        <sz val="14"/>
        <color theme="1"/>
        <rFont val="Calibri"/>
        <family val="2"/>
        <scheme val="minor"/>
      </rPr>
      <t xml:space="preserve"> - </t>
    </r>
    <r>
      <rPr>
        <b/>
        <i/>
        <sz val="14"/>
        <color theme="1"/>
        <rFont val="Calibri"/>
        <family val="2"/>
        <scheme val="minor"/>
      </rPr>
      <t>Optional</t>
    </r>
  </si>
  <si>
    <t>XP5s, XP8 &amp; XP10 and KWSA50K &amp; KWSA80K</t>
  </si>
  <si>
    <r>
      <rPr>
        <b/>
        <sz val="14"/>
        <color theme="1"/>
        <rFont val="Calibri"/>
        <family val="2"/>
        <scheme val="minor"/>
      </rPr>
      <t>Hanz</t>
    </r>
    <r>
      <rPr>
        <i/>
        <sz val="14"/>
        <color theme="1"/>
        <rFont val="Calibri"/>
        <family val="2"/>
        <scheme val="minor"/>
      </rPr>
      <t>Free</t>
    </r>
    <r>
      <rPr>
        <vertAlign val="superscript"/>
        <sz val="14"/>
        <color theme="1"/>
        <rFont val="Calibri"/>
        <family val="2"/>
        <scheme val="minor"/>
      </rPr>
      <t xml:space="preserve">TM </t>
    </r>
    <r>
      <rPr>
        <sz val="14"/>
        <color theme="1"/>
        <rFont val="Calibri"/>
        <family val="2"/>
        <scheme val="minor"/>
      </rPr>
      <t>remote Tx, Rx &amp; PTT</t>
    </r>
    <r>
      <rPr>
        <b/>
        <vertAlign val="superscript"/>
        <sz val="16"/>
        <color theme="1"/>
        <rFont val="Calibri"/>
        <family val="2"/>
        <scheme val="minor"/>
      </rPr>
      <t xml:space="preserve"> 7</t>
    </r>
    <r>
      <rPr>
        <sz val="14"/>
        <color theme="1"/>
        <rFont val="Calibri"/>
        <family val="2"/>
        <scheme val="minor"/>
      </rPr>
      <t xml:space="preserve"> - </t>
    </r>
    <r>
      <rPr>
        <b/>
        <i/>
        <sz val="14"/>
        <color theme="1"/>
        <rFont val="Calibri"/>
        <family val="2"/>
        <scheme val="minor"/>
      </rPr>
      <t>Optional</t>
    </r>
  </si>
  <si>
    <t>Epic Series - Supports Sonim XP5s, XP8 &amp; XP10 and Kenwood KWSA50K &amp; KWSA80K phones.</t>
  </si>
  <si>
    <r>
      <t>Pro</t>
    </r>
    <r>
      <rPr>
        <i/>
        <sz val="14"/>
        <color theme="1"/>
        <rFont val="Calibri"/>
        <family val="2"/>
        <scheme val="minor"/>
      </rPr>
      <t>Clear</t>
    </r>
    <r>
      <rPr>
        <b/>
        <vertAlign val="superscript"/>
        <sz val="14"/>
        <color theme="1"/>
        <rFont val="Calibri"/>
        <family val="2"/>
        <scheme val="minor"/>
      </rPr>
      <t xml:space="preserve">TM </t>
    </r>
    <r>
      <rPr>
        <sz val="14"/>
        <color theme="1"/>
        <rFont val="Calibri"/>
        <family val="2"/>
        <scheme val="minor"/>
      </rPr>
      <t>utilizes true DSP noise cancelling algorithms &amp; a powerful processing engine to provide unparalled noise reduction performance.</t>
    </r>
    <r>
      <rPr>
        <b/>
        <sz val="14"/>
        <color theme="1"/>
        <rFont val="Calibri"/>
        <family val="2"/>
        <scheme val="minor"/>
      </rPr>
      <t xml:space="preserve"> Note: Pro</t>
    </r>
    <r>
      <rPr>
        <i/>
        <sz val="14"/>
        <color theme="1"/>
        <rFont val="Calibri"/>
        <family val="2"/>
        <scheme val="minor"/>
      </rPr>
      <t>Clear</t>
    </r>
    <r>
      <rPr>
        <b/>
        <vertAlign val="superscript"/>
        <sz val="14"/>
        <color theme="1"/>
        <rFont val="Calibri"/>
        <family val="2"/>
        <scheme val="minor"/>
      </rPr>
      <t>TM</t>
    </r>
    <r>
      <rPr>
        <b/>
        <sz val="14"/>
        <color theme="1"/>
        <rFont val="Calibri"/>
        <family val="2"/>
        <scheme val="minor"/>
      </rPr>
      <t xml:space="preserve"> is not available w/ Hanz</t>
    </r>
    <r>
      <rPr>
        <i/>
        <sz val="14"/>
        <color theme="1"/>
        <rFont val="Calibri"/>
        <family val="2"/>
        <scheme val="minor"/>
      </rPr>
      <t>Free</t>
    </r>
    <r>
      <rPr>
        <b/>
        <vertAlign val="superscript"/>
        <sz val="14"/>
        <color theme="1"/>
        <rFont val="Calibri"/>
        <family val="2"/>
        <scheme val="minor"/>
      </rPr>
      <t>TM</t>
    </r>
    <r>
      <rPr>
        <b/>
        <sz val="14"/>
        <color theme="1"/>
        <rFont val="Calibri"/>
        <family val="2"/>
        <scheme val="minor"/>
      </rPr>
      <t>.</t>
    </r>
  </si>
  <si>
    <t>PEPX301X-H</t>
  </si>
  <si>
    <r>
      <t>RSM w/ Hanz</t>
    </r>
    <r>
      <rPr>
        <i/>
        <sz val="16"/>
        <color rgb="FF000000"/>
        <rFont val="Calibri"/>
        <family val="2"/>
      </rPr>
      <t>Free</t>
    </r>
  </si>
  <si>
    <r>
      <t>No channel select -</t>
    </r>
    <r>
      <rPr>
        <b/>
        <i/>
        <sz val="14"/>
        <color theme="1"/>
        <rFont val="Calibri"/>
        <family val="2"/>
        <scheme val="minor"/>
      </rPr>
      <t xml:space="preserve"> Standard</t>
    </r>
  </si>
  <si>
    <r>
      <t xml:space="preserve">3.5mm </t>
    </r>
    <r>
      <rPr>
        <b/>
        <sz val="14"/>
        <color theme="1"/>
        <rFont val="Calibri"/>
        <family val="2"/>
        <scheme val="minor"/>
      </rPr>
      <t>SureSeal</t>
    </r>
    <r>
      <rPr>
        <b/>
        <vertAlign val="superscript"/>
        <sz val="14"/>
        <color theme="1"/>
        <rFont val="Calibri"/>
        <family val="2"/>
        <scheme val="minor"/>
      </rPr>
      <t>TM</t>
    </r>
    <r>
      <rPr>
        <sz val="14"/>
        <color theme="1"/>
        <rFont val="Calibri"/>
        <family val="2"/>
        <scheme val="minor"/>
      </rPr>
      <t xml:space="preserve"> audio jack </t>
    </r>
  </si>
  <si>
    <r>
      <t xml:space="preserve">Button channel select </t>
    </r>
    <r>
      <rPr>
        <b/>
        <vertAlign val="superscript"/>
        <sz val="16"/>
        <color theme="1"/>
        <rFont val="Calibri"/>
        <family val="2"/>
        <scheme val="minor"/>
      </rPr>
      <t>3</t>
    </r>
    <r>
      <rPr>
        <sz val="14"/>
        <color theme="1"/>
        <rFont val="Calibri"/>
        <family val="2"/>
        <scheme val="minor"/>
      </rPr>
      <t xml:space="preserve"> - </t>
    </r>
    <r>
      <rPr>
        <b/>
        <i/>
        <sz val="14"/>
        <color theme="1"/>
        <rFont val="Calibri"/>
        <family val="2"/>
        <scheme val="minor"/>
      </rPr>
      <t>Optional</t>
    </r>
  </si>
  <si>
    <r>
      <rPr>
        <b/>
        <sz val="14"/>
        <color theme="1"/>
        <rFont val="Calibri"/>
        <family val="2"/>
        <scheme val="minor"/>
      </rPr>
      <t xml:space="preserve"> Pro</t>
    </r>
    <r>
      <rPr>
        <i/>
        <sz val="14"/>
        <color theme="1"/>
        <rFont val="Calibri"/>
        <family val="2"/>
        <scheme val="minor"/>
      </rPr>
      <t>Clear</t>
    </r>
    <r>
      <rPr>
        <b/>
        <vertAlign val="superscript"/>
        <sz val="14"/>
        <color theme="1"/>
        <rFont val="Calibri"/>
        <family val="2"/>
        <scheme val="minor"/>
      </rPr>
      <t>TM</t>
    </r>
    <r>
      <rPr>
        <b/>
        <sz val="14"/>
        <color theme="1"/>
        <rFont val="Calibri"/>
        <family val="2"/>
        <scheme val="minor"/>
      </rPr>
      <t xml:space="preserve"> </t>
    </r>
    <r>
      <rPr>
        <sz val="14"/>
        <color theme="1"/>
        <rFont val="Calibri"/>
        <family val="2"/>
        <scheme val="minor"/>
      </rPr>
      <t xml:space="preserve">DSP Noise Reduction Tx </t>
    </r>
    <r>
      <rPr>
        <b/>
        <vertAlign val="superscript"/>
        <sz val="16"/>
        <color theme="1"/>
        <rFont val="Calibri"/>
        <family val="2"/>
        <scheme val="minor"/>
      </rPr>
      <t>2</t>
    </r>
    <r>
      <rPr>
        <b/>
        <sz val="14"/>
        <color theme="1"/>
        <rFont val="Calibri"/>
        <family val="2"/>
        <scheme val="minor"/>
      </rPr>
      <t xml:space="preserve">  -</t>
    </r>
    <r>
      <rPr>
        <b/>
        <vertAlign val="superscript"/>
        <sz val="16"/>
        <color theme="1"/>
        <rFont val="Calibri"/>
        <family val="2"/>
        <scheme val="minor"/>
      </rPr>
      <t xml:space="preserve"> </t>
    </r>
    <r>
      <rPr>
        <b/>
        <i/>
        <sz val="14"/>
        <color theme="1"/>
        <rFont val="Calibri"/>
        <family val="2"/>
        <scheme val="minor"/>
      </rPr>
      <t>Optional</t>
    </r>
  </si>
  <si>
    <r>
      <rPr>
        <b/>
        <sz val="14"/>
        <color theme="1"/>
        <rFont val="Calibri"/>
        <family val="2"/>
        <scheme val="minor"/>
      </rPr>
      <t>Tac</t>
    </r>
    <r>
      <rPr>
        <i/>
        <sz val="14"/>
        <color theme="1"/>
        <rFont val="Calibri"/>
        <family val="2"/>
        <scheme val="minor"/>
      </rPr>
      <t>10</t>
    </r>
    <r>
      <rPr>
        <b/>
        <vertAlign val="superscript"/>
        <sz val="14"/>
        <color theme="1"/>
        <rFont val="Calibri"/>
        <family val="2"/>
        <scheme val="minor"/>
      </rPr>
      <t>TM</t>
    </r>
    <r>
      <rPr>
        <vertAlign val="superscript"/>
        <sz val="14"/>
        <color theme="1"/>
        <rFont val="Calibri"/>
        <family val="2"/>
        <scheme val="minor"/>
      </rPr>
      <t xml:space="preserve"> </t>
    </r>
    <r>
      <rPr>
        <sz val="14"/>
        <color theme="1"/>
        <rFont val="Calibri"/>
        <family val="2"/>
        <scheme val="minor"/>
      </rPr>
      <t xml:space="preserve">channel select knob </t>
    </r>
    <r>
      <rPr>
        <b/>
        <vertAlign val="superscript"/>
        <sz val="16"/>
        <color theme="1"/>
        <rFont val="Calibri"/>
        <family val="2"/>
        <scheme val="minor"/>
      </rPr>
      <t xml:space="preserve">4  </t>
    </r>
    <r>
      <rPr>
        <b/>
        <sz val="14"/>
        <color theme="1"/>
        <rFont val="Calibri"/>
        <family val="2"/>
        <scheme val="minor"/>
      </rPr>
      <t xml:space="preserve">- </t>
    </r>
    <r>
      <rPr>
        <b/>
        <i/>
        <sz val="14"/>
        <color theme="1"/>
        <rFont val="Calibri"/>
        <family val="2"/>
        <scheme val="minor"/>
      </rPr>
      <t>Optional</t>
    </r>
  </si>
  <si>
    <r>
      <rPr>
        <b/>
        <sz val="14"/>
        <color theme="1"/>
        <rFont val="Calibri"/>
        <family val="2"/>
        <scheme val="minor"/>
      </rPr>
      <t>Tac</t>
    </r>
    <r>
      <rPr>
        <i/>
        <sz val="14"/>
        <color theme="1"/>
        <rFont val="Calibri"/>
        <family val="2"/>
        <scheme val="minor"/>
      </rPr>
      <t>10</t>
    </r>
    <r>
      <rPr>
        <b/>
        <vertAlign val="superscript"/>
        <sz val="14"/>
        <color theme="1"/>
        <rFont val="Calibri"/>
        <family val="2"/>
        <scheme val="minor"/>
      </rPr>
      <t>TM</t>
    </r>
    <r>
      <rPr>
        <vertAlign val="superscript"/>
        <sz val="14"/>
        <color theme="1"/>
        <rFont val="Calibri"/>
        <family val="2"/>
        <scheme val="minor"/>
      </rPr>
      <t xml:space="preserve"> </t>
    </r>
    <r>
      <rPr>
        <sz val="14"/>
        <color theme="1"/>
        <rFont val="Calibri"/>
        <family val="2"/>
        <scheme val="minor"/>
      </rPr>
      <t xml:space="preserve">volume control knob </t>
    </r>
    <r>
      <rPr>
        <b/>
        <vertAlign val="superscript"/>
        <sz val="16"/>
        <color theme="1"/>
        <rFont val="Calibri"/>
        <family val="2"/>
        <scheme val="minor"/>
      </rPr>
      <t>5</t>
    </r>
    <r>
      <rPr>
        <sz val="14"/>
        <color theme="1"/>
        <rFont val="Calibri"/>
        <family val="2"/>
        <scheme val="minor"/>
      </rPr>
      <t xml:space="preserve">  - </t>
    </r>
    <r>
      <rPr>
        <b/>
        <i/>
        <sz val="14"/>
        <color theme="1"/>
        <rFont val="Calibri"/>
        <family val="2"/>
        <scheme val="minor"/>
      </rPr>
      <t>Optional</t>
    </r>
  </si>
  <si>
    <t>PEPX301D</t>
  </si>
  <si>
    <t>RSM w/ Button channel select</t>
  </si>
  <si>
    <r>
      <t>Button channel select provides instant access for</t>
    </r>
    <r>
      <rPr>
        <b/>
        <i/>
        <sz val="14"/>
        <color theme="1"/>
        <rFont val="Calibri"/>
        <family val="2"/>
        <scheme val="minor"/>
      </rPr>
      <t xml:space="preserve"> unlimited </t>
    </r>
    <r>
      <rPr>
        <sz val="14"/>
        <color theme="1"/>
        <rFont val="Calibri"/>
        <family val="2"/>
        <scheme val="minor"/>
      </rPr>
      <t xml:space="preserve">channels and/or groups. Supported by certain Sonim models and ptt apps - </t>
    </r>
    <r>
      <rPr>
        <b/>
        <sz val="14"/>
        <color theme="1"/>
        <rFont val="Calibri"/>
        <family val="2"/>
        <scheme val="minor"/>
      </rPr>
      <t>Check with Sonim and the PTT APP OEM to confirm this feature is supported.</t>
    </r>
  </si>
  <si>
    <r>
      <rPr>
        <b/>
        <sz val="11"/>
        <rFont val="Calibri"/>
        <family val="2"/>
        <scheme val="minor"/>
      </rPr>
      <t>Ramp</t>
    </r>
    <r>
      <rPr>
        <i/>
        <sz val="11"/>
        <rFont val="Calibri"/>
        <family val="2"/>
        <scheme val="minor"/>
      </rPr>
      <t>Clik</t>
    </r>
    <r>
      <rPr>
        <b/>
        <vertAlign val="superscript"/>
        <sz val="9"/>
        <rFont val="Calibri"/>
        <family val="2"/>
        <scheme val="minor"/>
      </rPr>
      <t>TM</t>
    </r>
    <r>
      <rPr>
        <i/>
        <vertAlign val="superscript"/>
        <sz val="10"/>
        <rFont val="Calibri"/>
        <family val="2"/>
        <scheme val="minor"/>
      </rPr>
      <t xml:space="preserve"> </t>
    </r>
    <r>
      <rPr>
        <sz val="11"/>
        <rFont val="Calibri"/>
        <family val="2"/>
        <scheme val="minor"/>
      </rPr>
      <t xml:space="preserve">one touch, 10 level, ~2.5 dB/level or optional </t>
    </r>
    <r>
      <rPr>
        <b/>
        <sz val="11"/>
        <rFont val="Calibri"/>
        <family val="2"/>
        <scheme val="minor"/>
      </rPr>
      <t>Tac</t>
    </r>
    <r>
      <rPr>
        <i/>
        <sz val="11"/>
        <rFont val="Calibri"/>
        <family val="2"/>
        <scheme val="minor"/>
      </rPr>
      <t>10</t>
    </r>
    <r>
      <rPr>
        <b/>
        <vertAlign val="superscript"/>
        <sz val="9"/>
        <rFont val="Calibri"/>
        <family val="2"/>
        <scheme val="minor"/>
      </rPr>
      <t>TM</t>
    </r>
    <r>
      <rPr>
        <b/>
        <sz val="9"/>
        <rFont val="Calibri"/>
        <family val="2"/>
        <scheme val="minor"/>
      </rPr>
      <t xml:space="preserve"> </t>
    </r>
    <r>
      <rPr>
        <sz val="11"/>
        <rFont val="Calibri"/>
        <family val="2"/>
        <scheme val="minor"/>
      </rPr>
      <t>tactile volume knob</t>
    </r>
  </si>
  <si>
    <r>
      <t xml:space="preserve">Optional </t>
    </r>
    <r>
      <rPr>
        <b/>
        <sz val="11"/>
        <color theme="1"/>
        <rFont val="Calibri"/>
        <family val="2"/>
        <scheme val="minor"/>
      </rPr>
      <t>Pro</t>
    </r>
    <r>
      <rPr>
        <i/>
        <sz val="11"/>
        <color theme="1"/>
        <rFont val="Calibri"/>
        <family val="2"/>
        <scheme val="minor"/>
      </rPr>
      <t>Clear</t>
    </r>
    <r>
      <rPr>
        <b/>
        <vertAlign val="superscript"/>
        <sz val="9"/>
        <color theme="1"/>
        <rFont val="Calibri"/>
        <family val="2"/>
        <scheme val="minor"/>
      </rPr>
      <t>TM</t>
    </r>
    <r>
      <rPr>
        <b/>
        <sz val="11"/>
        <color theme="1"/>
        <rFont val="Calibri"/>
        <family val="2"/>
        <scheme val="minor"/>
      </rPr>
      <t xml:space="preserve"> </t>
    </r>
    <r>
      <rPr>
        <sz val="11"/>
        <color theme="1"/>
        <rFont val="Calibri"/>
        <family val="2"/>
        <scheme val="minor"/>
      </rPr>
      <t>DSP noise reduction system</t>
    </r>
  </si>
  <si>
    <r>
      <t xml:space="preserve">Optional </t>
    </r>
    <r>
      <rPr>
        <b/>
        <sz val="11"/>
        <color theme="1"/>
        <rFont val="Calibri"/>
        <family val="2"/>
        <scheme val="minor"/>
      </rPr>
      <t>Mag</t>
    </r>
    <r>
      <rPr>
        <i/>
        <sz val="11"/>
        <color theme="1"/>
        <rFont val="Calibri"/>
        <family val="2"/>
        <scheme val="minor"/>
      </rPr>
      <t>Shield</t>
    </r>
    <r>
      <rPr>
        <b/>
        <vertAlign val="superscript"/>
        <sz val="9"/>
        <color theme="1"/>
        <rFont val="Calibri"/>
        <family val="2"/>
        <scheme val="minor"/>
      </rPr>
      <t>TM</t>
    </r>
    <r>
      <rPr>
        <vertAlign val="superscript"/>
        <sz val="9"/>
        <color theme="1"/>
        <rFont val="Calibri"/>
        <family val="2"/>
        <scheme val="minor"/>
      </rPr>
      <t xml:space="preserve"> </t>
    </r>
    <r>
      <rPr>
        <sz val="11"/>
        <color theme="1"/>
        <rFont val="Calibri"/>
        <family val="2"/>
        <scheme val="minor"/>
      </rPr>
      <t xml:space="preserve">acoustic speaker shroud </t>
    </r>
  </si>
  <si>
    <r>
      <t xml:space="preserve">Optional buttons or optional </t>
    </r>
    <r>
      <rPr>
        <b/>
        <sz val="11"/>
        <rFont val="Calibri"/>
        <family val="2"/>
        <scheme val="minor"/>
      </rPr>
      <t>Tac</t>
    </r>
    <r>
      <rPr>
        <i/>
        <sz val="11"/>
        <rFont val="Calibri"/>
        <family val="2"/>
        <scheme val="minor"/>
      </rPr>
      <t>10</t>
    </r>
    <r>
      <rPr>
        <b/>
        <vertAlign val="superscript"/>
        <sz val="9"/>
        <rFont val="Calibri"/>
        <family val="2"/>
        <scheme val="minor"/>
      </rPr>
      <t>TM</t>
    </r>
    <r>
      <rPr>
        <vertAlign val="superscript"/>
        <sz val="9"/>
        <rFont val="Calibri"/>
        <family val="2"/>
        <scheme val="minor"/>
      </rPr>
      <t xml:space="preserve"> </t>
    </r>
    <r>
      <rPr>
        <sz val="11"/>
        <rFont val="Calibri"/>
        <family val="2"/>
        <scheme val="minor"/>
      </rPr>
      <t>tactile channel knob</t>
    </r>
  </si>
  <si>
    <r>
      <t>RSM w/ Hanz</t>
    </r>
    <r>
      <rPr>
        <i/>
        <sz val="15"/>
        <color theme="1"/>
        <rFont val="Calibri"/>
        <family val="2"/>
      </rPr>
      <t>Free</t>
    </r>
  </si>
  <si>
    <r>
      <t xml:space="preserve">Button post (CB style) </t>
    </r>
    <r>
      <rPr>
        <b/>
        <vertAlign val="superscript"/>
        <sz val="16"/>
        <color theme="1"/>
        <rFont val="Calibri"/>
        <family val="2"/>
        <scheme val="minor"/>
      </rPr>
      <t>4</t>
    </r>
    <r>
      <rPr>
        <sz val="14"/>
        <color theme="1"/>
        <rFont val="Calibri"/>
        <family val="2"/>
        <scheme val="minor"/>
      </rPr>
      <t xml:space="preserve"> - </t>
    </r>
    <r>
      <rPr>
        <b/>
        <i/>
        <sz val="14"/>
        <color theme="1"/>
        <rFont val="Calibri"/>
        <family val="2"/>
        <scheme val="minor"/>
      </rPr>
      <t>Optional</t>
    </r>
  </si>
  <si>
    <r>
      <rPr>
        <b/>
        <sz val="11"/>
        <rFont val="Calibri"/>
        <family val="2"/>
        <scheme val="minor"/>
      </rPr>
      <t>Quick</t>
    </r>
    <r>
      <rPr>
        <i/>
        <sz val="11"/>
        <rFont val="Calibri"/>
        <family val="2"/>
        <scheme val="minor"/>
      </rPr>
      <t>Pair</t>
    </r>
    <r>
      <rPr>
        <vertAlign val="superscript"/>
        <sz val="11"/>
        <rFont val="Calibri"/>
        <family val="2"/>
        <scheme val="minor"/>
      </rPr>
      <t>TM</t>
    </r>
    <r>
      <rPr>
        <i/>
        <sz val="11"/>
        <rFont val="Calibri"/>
        <family val="2"/>
        <scheme val="minor"/>
      </rPr>
      <t xml:space="preserve"> </t>
    </r>
    <r>
      <rPr>
        <sz val="11"/>
        <rFont val="Calibri"/>
        <family val="2"/>
        <scheme val="minor"/>
      </rPr>
      <t xml:space="preserve">NFC pairing </t>
    </r>
  </si>
  <si>
    <t>Elite Series - Supports Android devices using all PTT app's.</t>
  </si>
  <si>
    <t>Qty. 1 each Small, Medium &amp; Large
Left Ear.  3 total</t>
  </si>
  <si>
    <t>Qty. 1 each Small, Medium &amp; Large 
Right Ear.  3 total</t>
  </si>
  <si>
    <t>Closed Loop, D-Ring, Molded Rubber</t>
  </si>
  <si>
    <t>Acoustic Tube Surveillance Earphone - Tactical / Industrial Series</t>
  </si>
  <si>
    <r>
      <t xml:space="preserve">Features locking acoustic tube and earphone construction, Kevlar reinforced cables, medical grade silicone acoustic tubes &amp; replaceable components. Ideal for Public Safety, Military, SWAT, HazMat and Heavy Industrial applications.  Perfect for noisy environments requiring secure and discrete communications. </t>
    </r>
    <r>
      <rPr>
        <b/>
        <sz val="9"/>
        <rFont val="Arial"/>
        <family val="2"/>
      </rPr>
      <t xml:space="preserve"> See optional earpieces SMA19 series below.</t>
    </r>
  </si>
  <si>
    <r>
      <t>Acoustic Tube Surveillance Earphone - Tactical / Industrial Series w/ ProTect</t>
    </r>
    <r>
      <rPr>
        <b/>
        <vertAlign val="superscript"/>
        <sz val="10"/>
        <rFont val="Arial"/>
        <family val="2"/>
      </rPr>
      <t>TM</t>
    </r>
    <r>
      <rPr>
        <b/>
        <sz val="10"/>
        <rFont val="Arial"/>
        <family val="2"/>
      </rPr>
      <t xml:space="preserve"> Noise Reduction System</t>
    </r>
  </si>
  <si>
    <r>
      <t xml:space="preserve">Upgrade your existing Stone Mountain Rx audio accessories with the </t>
    </r>
    <r>
      <rPr>
        <b/>
        <sz val="9"/>
        <rFont val="Arial"/>
        <family val="2"/>
      </rPr>
      <t>ProTect</t>
    </r>
    <r>
      <rPr>
        <b/>
        <vertAlign val="superscript"/>
        <sz val="9"/>
        <rFont val="Arial"/>
        <family val="2"/>
      </rPr>
      <t>TM</t>
    </r>
    <r>
      <rPr>
        <b/>
        <sz val="9"/>
        <rFont val="Arial"/>
        <family val="2"/>
      </rPr>
      <t xml:space="preserve">  Noise Reduction System (NRS)</t>
    </r>
    <r>
      <rPr>
        <sz val="9"/>
        <rFont val="Arial"/>
        <family val="2"/>
      </rPr>
      <t xml:space="preserve">.  The </t>
    </r>
    <r>
      <rPr>
        <b/>
        <sz val="9"/>
        <rFont val="Arial"/>
        <family val="2"/>
      </rPr>
      <t>ProTect</t>
    </r>
    <r>
      <rPr>
        <b/>
        <vertAlign val="superscript"/>
        <sz val="9"/>
        <rFont val="Arial"/>
        <family val="2"/>
      </rPr>
      <t>TM</t>
    </r>
    <r>
      <rPr>
        <b/>
        <sz val="9"/>
        <rFont val="Arial"/>
        <family val="2"/>
      </rPr>
      <t xml:space="preserve"> NRS</t>
    </r>
    <r>
      <rPr>
        <sz val="9"/>
        <rFont val="Arial"/>
        <family val="2"/>
      </rPr>
      <t xml:space="preserve"> limits incoming noise levels to the ear to an OSHA suggested 85 dB maximum, for comfortable and safe listening throughout the work day without danger of hearing loss.  Made in the USA.  </t>
    </r>
    <r>
      <rPr>
        <b/>
        <sz val="9"/>
        <rFont val="Arial"/>
        <family val="2"/>
      </rPr>
      <t>See optional earpieces SMA19 series below.</t>
    </r>
  </si>
  <si>
    <r>
      <t>The same high quality Tactical Series Acoustic Tube Surveillance Earphone as above, with the</t>
    </r>
    <r>
      <rPr>
        <b/>
        <sz val="9"/>
        <rFont val="Arial"/>
        <family val="2"/>
      </rPr>
      <t xml:space="preserve"> ProTect</t>
    </r>
    <r>
      <rPr>
        <b/>
        <vertAlign val="superscript"/>
        <sz val="9"/>
        <rFont val="Arial"/>
        <family val="2"/>
      </rPr>
      <t>TM</t>
    </r>
    <r>
      <rPr>
        <b/>
        <sz val="9"/>
        <rFont val="Arial"/>
        <family val="2"/>
      </rPr>
      <t xml:space="preserve">  Noise Reduction System (NRS)</t>
    </r>
    <r>
      <rPr>
        <sz val="9"/>
        <rFont val="Arial"/>
        <family val="2"/>
      </rPr>
      <t xml:space="preserve">.  The </t>
    </r>
    <r>
      <rPr>
        <b/>
        <sz val="9"/>
        <rFont val="Arial"/>
        <family val="2"/>
      </rPr>
      <t>ProTect</t>
    </r>
    <r>
      <rPr>
        <b/>
        <vertAlign val="superscript"/>
        <sz val="9"/>
        <rFont val="Arial"/>
        <family val="2"/>
      </rPr>
      <t>TM</t>
    </r>
    <r>
      <rPr>
        <b/>
        <sz val="9"/>
        <rFont val="Arial"/>
        <family val="2"/>
      </rPr>
      <t xml:space="preserve"> NRS</t>
    </r>
    <r>
      <rPr>
        <sz val="9"/>
        <rFont val="Arial"/>
        <family val="2"/>
      </rPr>
      <t xml:space="preserve"> limits incoming noise levels to the ear to an OSHA suggested 85 dB maximum, for comfortable and safe listening throughout the work day without danger of hearing loss.  Built in the USA.  </t>
    </r>
    <r>
      <rPr>
        <b/>
        <sz val="9"/>
        <rFont val="Arial"/>
        <family val="2"/>
      </rPr>
      <t>See optional earpieces SMA19 series below.</t>
    </r>
  </si>
  <si>
    <r>
      <t>High tactile response ring PTT.  Typically worn on the finger and actuated by the thumb - Includes rugged 3.5mm right angle plug and four foot cable.  Comfortable neoprene finger interface and adjustable velcro strap for secure fit</t>
    </r>
    <r>
      <rPr>
        <b/>
        <sz val="9"/>
        <rFont val="Arial"/>
        <family val="2"/>
      </rPr>
      <t>.</t>
    </r>
  </si>
  <si>
    <r>
      <t xml:space="preserve">High quality non-occluding flexible open ear inserts. Made from soft, yet durable hypo allergenic pure silicon rubber for comfortable all day use. For use with all </t>
    </r>
    <r>
      <rPr>
        <b/>
        <sz val="9"/>
        <rFont val="Arial"/>
        <family val="2"/>
      </rPr>
      <t>SMAT3</t>
    </r>
    <r>
      <rPr>
        <sz val="9"/>
        <rFont val="Arial"/>
        <family val="2"/>
      </rPr>
      <t xml:space="preserve"> </t>
    </r>
    <r>
      <rPr>
        <b/>
        <sz val="9"/>
        <rFont val="Arial"/>
        <family val="2"/>
      </rPr>
      <t>series</t>
    </r>
    <r>
      <rPr>
        <sz val="9"/>
        <rFont val="Arial"/>
        <family val="2"/>
      </rPr>
      <t xml:space="preserve"> audio accessories. Set includes one each Small, Medium and Large.</t>
    </r>
  </si>
  <si>
    <r>
      <t xml:space="preserve">The button post is used with Stone Mountain CB Style Round Speaker Mic Hanger Holder, </t>
    </r>
    <r>
      <rPr>
        <b/>
        <sz val="14"/>
        <color theme="1"/>
        <rFont val="Calibri"/>
        <family val="2"/>
        <scheme val="minor"/>
      </rPr>
      <t>p/n SHABFXX1</t>
    </r>
    <r>
      <rPr>
        <sz val="14"/>
        <color theme="1"/>
        <rFont val="Calibri"/>
        <family val="2"/>
        <scheme val="minor"/>
      </rPr>
      <t>.</t>
    </r>
    <r>
      <rPr>
        <b/>
        <sz val="14"/>
        <color theme="1"/>
        <rFont val="Calibri"/>
        <family val="2"/>
        <scheme val="minor"/>
      </rPr>
      <t xml:space="preserve">  
Note: The button post will </t>
    </r>
    <r>
      <rPr>
        <b/>
        <i/>
        <sz val="14"/>
        <color theme="1"/>
        <rFont val="Calibri"/>
        <family val="2"/>
        <scheme val="minor"/>
      </rPr>
      <t xml:space="preserve">not </t>
    </r>
    <r>
      <rPr>
        <b/>
        <sz val="14"/>
        <color theme="1"/>
        <rFont val="Calibri"/>
        <family val="2"/>
        <scheme val="minor"/>
      </rPr>
      <t>work in the Tru</t>
    </r>
    <r>
      <rPr>
        <i/>
        <sz val="14"/>
        <color theme="1"/>
        <rFont val="Calibri"/>
        <family val="2"/>
        <scheme val="minor"/>
      </rPr>
      <t>Dock</t>
    </r>
    <r>
      <rPr>
        <vertAlign val="superscript"/>
        <sz val="14"/>
        <color theme="1"/>
        <rFont val="Calibri"/>
        <family val="2"/>
        <scheme val="minor"/>
      </rPr>
      <t>TM</t>
    </r>
    <r>
      <rPr>
        <b/>
        <sz val="14"/>
        <color theme="1"/>
        <rFont val="Calibri"/>
        <family val="2"/>
        <scheme val="minor"/>
      </rPr>
      <t xml:space="preserve"> cradle.</t>
    </r>
  </si>
  <si>
    <t>F9011/F9021, F3260/F4260, F3261/F4261, F3262/F4262, F11, F11S, F14, F14S, F21, F21S, F24, F24S, F33GS, F33GT, F43GS, F43GT, F43TR, F3021, F4021, F4029SDR, Etc.</t>
  </si>
  <si>
    <t>BC1000, F1000/2000 Series, F1100D, F2100D, F3031/4031, F3032S/4032S, F3033/4033, F31W/41W, F3230D/4230D, F4210D, V10MR, V88, F1100D Series, F3031S, F3230DT/DS, F4031S, F4230DT/DS</t>
  </si>
  <si>
    <t>BI7ZPLXX</t>
  </si>
  <si>
    <t>Highest quality, ultra reliable Rx and Tx accessories.</t>
  </si>
  <si>
    <t>PANU3LZZ-H</t>
  </si>
  <si>
    <r>
      <t xml:space="preserve">Supports remote charging.  Optional remote Rx, Tx &amp; PTT - See </t>
    </r>
    <r>
      <rPr>
        <b/>
        <sz val="11"/>
        <color theme="1"/>
        <rFont val="Calibri"/>
        <family val="2"/>
        <scheme val="minor"/>
      </rPr>
      <t>Tru</t>
    </r>
    <r>
      <rPr>
        <i/>
        <sz val="11"/>
        <color theme="1"/>
        <rFont val="Calibri"/>
        <family val="2"/>
        <scheme val="minor"/>
      </rPr>
      <t>Dock</t>
    </r>
    <r>
      <rPr>
        <vertAlign val="superscript"/>
        <sz val="9"/>
        <color theme="1"/>
        <rFont val="Calibri"/>
        <family val="2"/>
        <scheme val="minor"/>
      </rPr>
      <t>TM</t>
    </r>
    <r>
      <rPr>
        <sz val="11"/>
        <color theme="1"/>
        <rFont val="Calibri"/>
        <family val="2"/>
        <scheme val="minor"/>
      </rPr>
      <t xml:space="preserve"> and </t>
    </r>
    <r>
      <rPr>
        <b/>
        <sz val="11"/>
        <color theme="1"/>
        <rFont val="Calibri"/>
        <family val="2"/>
        <scheme val="minor"/>
      </rPr>
      <t>Hanz</t>
    </r>
    <r>
      <rPr>
        <i/>
        <sz val="11"/>
        <color theme="1"/>
        <rFont val="Calibri"/>
        <family val="2"/>
        <scheme val="minor"/>
      </rPr>
      <t>Free</t>
    </r>
    <r>
      <rPr>
        <vertAlign val="superscript"/>
        <sz val="9"/>
        <color theme="1"/>
        <rFont val="Calibri"/>
        <family val="2"/>
        <scheme val="minor"/>
      </rPr>
      <t>TM</t>
    </r>
    <r>
      <rPr>
        <sz val="11"/>
        <color theme="1"/>
        <rFont val="Calibri"/>
        <family val="2"/>
        <scheme val="minor"/>
      </rPr>
      <t xml:space="preserve"> accessories</t>
    </r>
  </si>
  <si>
    <r>
      <t xml:space="preserve">Optional remote Rx, Tx &amp; PTT - See </t>
    </r>
    <r>
      <rPr>
        <b/>
        <sz val="11"/>
        <color theme="1"/>
        <rFont val="Calibri"/>
        <family val="2"/>
        <scheme val="minor"/>
      </rPr>
      <t>Tru</t>
    </r>
    <r>
      <rPr>
        <i/>
        <sz val="11"/>
        <color theme="1"/>
        <rFont val="Calibri"/>
        <family val="2"/>
        <scheme val="minor"/>
      </rPr>
      <t>Dock</t>
    </r>
    <r>
      <rPr>
        <b/>
        <vertAlign val="superscript"/>
        <sz val="9"/>
        <color theme="1"/>
        <rFont val="Calibri"/>
        <family val="2"/>
        <scheme val="minor"/>
      </rPr>
      <t>TM</t>
    </r>
    <r>
      <rPr>
        <sz val="11"/>
        <color theme="1"/>
        <rFont val="Calibri"/>
        <family val="2"/>
        <scheme val="minor"/>
      </rPr>
      <t xml:space="preserve"> and </t>
    </r>
    <r>
      <rPr>
        <b/>
        <sz val="11"/>
        <color theme="1"/>
        <rFont val="Calibri"/>
        <family val="2"/>
        <scheme val="minor"/>
      </rPr>
      <t>Hanz</t>
    </r>
    <r>
      <rPr>
        <i/>
        <sz val="11"/>
        <color theme="1"/>
        <rFont val="Calibri"/>
        <family val="2"/>
        <scheme val="minor"/>
      </rPr>
      <t>Free</t>
    </r>
    <r>
      <rPr>
        <b/>
        <vertAlign val="superscript"/>
        <sz val="9"/>
        <color theme="1"/>
        <rFont val="Calibri"/>
        <family val="2"/>
        <scheme val="minor"/>
      </rPr>
      <t>TM</t>
    </r>
    <r>
      <rPr>
        <sz val="11"/>
        <color theme="1"/>
        <rFont val="Calibri"/>
        <family val="2"/>
        <scheme val="minor"/>
      </rPr>
      <t xml:space="preserve"> accessories</t>
    </r>
  </si>
  <si>
    <r>
      <t xml:space="preserve">Supports remote charging. Optional remote Tx &amp; PTT - See </t>
    </r>
    <r>
      <rPr>
        <b/>
        <sz val="11"/>
        <color theme="1"/>
        <rFont val="Calibri"/>
        <family val="2"/>
        <scheme val="minor"/>
      </rPr>
      <t>Tru</t>
    </r>
    <r>
      <rPr>
        <i/>
        <sz val="11"/>
        <color theme="1"/>
        <rFont val="Calibri"/>
        <family val="2"/>
        <scheme val="minor"/>
      </rPr>
      <t>Dock</t>
    </r>
    <r>
      <rPr>
        <vertAlign val="superscript"/>
        <sz val="11"/>
        <color theme="1"/>
        <rFont val="Calibri"/>
        <family val="2"/>
        <scheme val="minor"/>
      </rPr>
      <t>TM</t>
    </r>
    <r>
      <rPr>
        <sz val="11"/>
        <color theme="1"/>
        <rFont val="Calibri"/>
        <family val="2"/>
        <scheme val="minor"/>
      </rPr>
      <t xml:space="preserve"> and </t>
    </r>
    <r>
      <rPr>
        <b/>
        <sz val="11"/>
        <color theme="1"/>
        <rFont val="Calibri"/>
        <family val="2"/>
        <scheme val="minor"/>
      </rPr>
      <t>Hanz</t>
    </r>
    <r>
      <rPr>
        <i/>
        <sz val="11"/>
        <color theme="1"/>
        <rFont val="Calibri"/>
        <family val="2"/>
        <scheme val="minor"/>
      </rPr>
      <t>Free</t>
    </r>
    <r>
      <rPr>
        <vertAlign val="superscript"/>
        <sz val="11"/>
        <color theme="1"/>
        <rFont val="Calibri"/>
        <family val="2"/>
        <scheme val="minor"/>
      </rPr>
      <t>TM</t>
    </r>
    <r>
      <rPr>
        <sz val="11"/>
        <color theme="1"/>
        <rFont val="Calibri"/>
        <family val="2"/>
        <scheme val="minor"/>
      </rPr>
      <t xml:space="preserve"> accessories</t>
    </r>
  </si>
  <si>
    <t>Printed Circuit Board (PCB)</t>
  </si>
  <si>
    <t>Surface mount technology (SMT). 100% gold plated contacts.</t>
  </si>
  <si>
    <t>Stone Mountain Conditions of Sale &amp; Warranty Statement.</t>
  </si>
  <si>
    <t>User configurable, supports all major PTT apps, Android, iOS, LMR &amp; Windows</t>
  </si>
  <si>
    <t>Effective 13Sep24</t>
  </si>
  <si>
    <t>~30 feet, subject to environment, Device, etc.</t>
  </si>
  <si>
    <t>E</t>
  </si>
  <si>
    <t>Remote Emergency</t>
  </si>
  <si>
    <r>
      <t xml:space="preserve">Optional </t>
    </r>
    <r>
      <rPr>
        <b/>
        <sz val="11"/>
        <color theme="1"/>
        <rFont val="Calibri"/>
        <family val="2"/>
        <scheme val="minor"/>
      </rPr>
      <t>E</t>
    </r>
    <r>
      <rPr>
        <i/>
        <sz val="11"/>
        <color theme="1"/>
        <rFont val="Calibri"/>
        <family val="2"/>
        <scheme val="minor"/>
      </rPr>
      <t>Lert</t>
    </r>
    <r>
      <rPr>
        <b/>
        <vertAlign val="superscript"/>
        <sz val="9"/>
        <color theme="1"/>
        <rFont val="Calibri"/>
        <family val="2"/>
        <scheme val="minor"/>
      </rPr>
      <t>TM</t>
    </r>
    <r>
      <rPr>
        <sz val="11"/>
        <color theme="1"/>
        <rFont val="Calibri"/>
        <family val="2"/>
        <scheme val="minor"/>
      </rPr>
      <t xml:space="preserve"> remote emergency activation.  See </t>
    </r>
    <r>
      <rPr>
        <b/>
        <sz val="11"/>
        <color theme="1"/>
        <rFont val="Calibri"/>
        <family val="2"/>
        <scheme val="minor"/>
      </rPr>
      <t>Tru</t>
    </r>
    <r>
      <rPr>
        <i/>
        <sz val="11"/>
        <color theme="1"/>
        <rFont val="Calibri"/>
        <family val="2"/>
        <scheme val="minor"/>
      </rPr>
      <t>Dock</t>
    </r>
    <r>
      <rPr>
        <b/>
        <vertAlign val="superscript"/>
        <sz val="9"/>
        <color theme="1"/>
        <rFont val="Calibri"/>
        <family val="2"/>
        <scheme val="minor"/>
      </rPr>
      <t>TM</t>
    </r>
    <r>
      <rPr>
        <sz val="11"/>
        <color theme="1"/>
        <rFont val="Calibri"/>
        <family val="2"/>
        <scheme val="minor"/>
      </rPr>
      <t xml:space="preserve"> and </t>
    </r>
    <r>
      <rPr>
        <b/>
        <sz val="11"/>
        <color theme="1"/>
        <rFont val="Calibri"/>
        <family val="2"/>
        <scheme val="minor"/>
      </rPr>
      <t>Hanz</t>
    </r>
    <r>
      <rPr>
        <i/>
        <sz val="11"/>
        <color theme="1"/>
        <rFont val="Calibri"/>
        <family val="2"/>
        <scheme val="minor"/>
      </rPr>
      <t>Free</t>
    </r>
    <r>
      <rPr>
        <b/>
        <vertAlign val="superscript"/>
        <sz val="9"/>
        <color theme="1"/>
        <rFont val="Calibri"/>
        <family val="2"/>
        <scheme val="minor"/>
      </rPr>
      <t>TM</t>
    </r>
    <r>
      <rPr>
        <sz val="11"/>
        <color theme="1"/>
        <rFont val="Calibri"/>
        <family val="2"/>
        <scheme val="minor"/>
      </rPr>
      <t xml:space="preserve"> accessories</t>
    </r>
  </si>
  <si>
    <r>
      <rPr>
        <b/>
        <sz val="14"/>
        <color theme="1"/>
        <rFont val="Calibri"/>
        <family val="2"/>
        <scheme val="minor"/>
      </rPr>
      <t>Mag</t>
    </r>
    <r>
      <rPr>
        <i/>
        <sz val="14"/>
        <color theme="1"/>
        <rFont val="Calibri"/>
        <family val="2"/>
        <scheme val="minor"/>
      </rPr>
      <t>Shield</t>
    </r>
    <r>
      <rPr>
        <b/>
        <vertAlign val="superscript"/>
        <sz val="14"/>
        <color theme="1"/>
        <rFont val="Calibri"/>
        <family val="2"/>
        <scheme val="minor"/>
      </rPr>
      <t>TM</t>
    </r>
    <r>
      <rPr>
        <sz val="14"/>
        <color theme="1"/>
        <rFont val="Calibri"/>
        <family val="2"/>
        <scheme val="minor"/>
      </rPr>
      <t xml:space="preserve"> speaker protection </t>
    </r>
    <r>
      <rPr>
        <b/>
        <vertAlign val="superscript"/>
        <sz val="16"/>
        <color theme="1"/>
        <rFont val="Calibri"/>
        <family val="2"/>
        <scheme val="minor"/>
      </rPr>
      <t>9</t>
    </r>
    <r>
      <rPr>
        <sz val="14"/>
        <color theme="1"/>
        <rFont val="Calibri"/>
        <family val="2"/>
        <scheme val="minor"/>
      </rPr>
      <t xml:space="preserve"> - </t>
    </r>
    <r>
      <rPr>
        <b/>
        <i/>
        <sz val="14"/>
        <color theme="1"/>
        <rFont val="Calibri"/>
        <family val="2"/>
        <scheme val="minor"/>
      </rPr>
      <t>Optional</t>
    </r>
  </si>
  <si>
    <r>
      <t xml:space="preserve">Button post (CB style) </t>
    </r>
    <r>
      <rPr>
        <b/>
        <vertAlign val="superscript"/>
        <sz val="16"/>
        <color theme="1"/>
        <rFont val="Calibri"/>
        <family val="2"/>
        <scheme val="minor"/>
      </rPr>
      <t>7</t>
    </r>
    <r>
      <rPr>
        <sz val="14"/>
        <color theme="1"/>
        <rFont val="Calibri"/>
        <family val="2"/>
        <scheme val="minor"/>
      </rPr>
      <t xml:space="preserve"> - </t>
    </r>
    <r>
      <rPr>
        <b/>
        <i/>
        <sz val="14"/>
        <color theme="1"/>
        <rFont val="Calibri"/>
        <family val="2"/>
        <scheme val="minor"/>
      </rPr>
      <t>Optional</t>
    </r>
  </si>
  <si>
    <r>
      <rPr>
        <b/>
        <sz val="14"/>
        <color theme="1"/>
        <rFont val="Calibri"/>
        <family val="2"/>
        <scheme val="minor"/>
      </rPr>
      <t>Mag</t>
    </r>
    <r>
      <rPr>
        <i/>
        <sz val="14"/>
        <color theme="1"/>
        <rFont val="Calibri"/>
        <family val="2"/>
        <scheme val="minor"/>
      </rPr>
      <t>Shield</t>
    </r>
    <r>
      <rPr>
        <b/>
        <vertAlign val="superscript"/>
        <sz val="14"/>
        <color theme="1"/>
        <rFont val="Calibri"/>
        <family val="2"/>
        <scheme val="minor"/>
      </rPr>
      <t>TM</t>
    </r>
    <r>
      <rPr>
        <sz val="14"/>
        <color theme="1"/>
        <rFont val="Calibri"/>
        <family val="2"/>
        <scheme val="minor"/>
      </rPr>
      <t xml:space="preserve"> speaker protection</t>
    </r>
    <r>
      <rPr>
        <vertAlign val="superscript"/>
        <sz val="14"/>
        <color theme="1"/>
        <rFont val="Calibri"/>
        <family val="2"/>
        <scheme val="minor"/>
      </rPr>
      <t xml:space="preserve"> </t>
    </r>
    <r>
      <rPr>
        <b/>
        <vertAlign val="superscript"/>
        <sz val="16"/>
        <color theme="1"/>
        <rFont val="Calibri"/>
        <family val="2"/>
        <scheme val="minor"/>
      </rPr>
      <t>8</t>
    </r>
    <r>
      <rPr>
        <sz val="14"/>
        <color theme="1"/>
        <rFont val="Calibri"/>
        <family val="2"/>
        <scheme val="minor"/>
      </rPr>
      <t xml:space="preserve"> - </t>
    </r>
    <r>
      <rPr>
        <b/>
        <i/>
        <sz val="14"/>
        <color theme="1"/>
        <rFont val="Calibri"/>
        <family val="2"/>
        <scheme val="minor"/>
      </rPr>
      <t>Optional</t>
    </r>
  </si>
  <si>
    <r>
      <rPr>
        <b/>
        <sz val="14"/>
        <color theme="1"/>
        <rFont val="Calibri"/>
        <family val="2"/>
        <scheme val="minor"/>
      </rPr>
      <t>Hanz</t>
    </r>
    <r>
      <rPr>
        <i/>
        <sz val="14"/>
        <color theme="1"/>
        <rFont val="Calibri"/>
        <family val="2"/>
        <scheme val="minor"/>
      </rPr>
      <t>Free</t>
    </r>
    <r>
      <rPr>
        <b/>
        <vertAlign val="superscript"/>
        <sz val="14"/>
        <color theme="1"/>
        <rFont val="Calibri"/>
        <family val="2"/>
        <scheme val="minor"/>
      </rPr>
      <t>TM</t>
    </r>
    <r>
      <rPr>
        <sz val="14"/>
        <color theme="1"/>
        <rFont val="Calibri"/>
        <family val="2"/>
        <scheme val="minor"/>
      </rPr>
      <t xml:space="preserve"> supports remote charging </t>
    </r>
    <r>
      <rPr>
        <b/>
        <i/>
        <sz val="14"/>
        <color theme="1"/>
        <rFont val="Calibri"/>
        <family val="2"/>
        <scheme val="minor"/>
      </rPr>
      <t>plus</t>
    </r>
    <r>
      <rPr>
        <sz val="14"/>
        <color theme="1"/>
        <rFont val="Calibri"/>
        <family val="2"/>
        <scheme val="minor"/>
      </rPr>
      <t xml:space="preserve"> </t>
    </r>
    <r>
      <rPr>
        <b/>
        <sz val="14"/>
        <color theme="1"/>
        <rFont val="Calibri"/>
        <family val="2"/>
        <scheme val="minor"/>
      </rPr>
      <t>remote Rx audio, Tx audio &amp; PTT</t>
    </r>
    <r>
      <rPr>
        <sz val="14"/>
        <color theme="1"/>
        <rFont val="Calibri"/>
        <family val="2"/>
        <scheme val="minor"/>
      </rPr>
      <t xml:space="preserve">.   Provides distraction-free, hands-free communication when used with the </t>
    </r>
    <r>
      <rPr>
        <b/>
        <sz val="14"/>
        <color theme="1"/>
        <rFont val="Calibri"/>
        <family val="2"/>
        <scheme val="minor"/>
      </rPr>
      <t>Tru</t>
    </r>
    <r>
      <rPr>
        <i/>
        <sz val="14"/>
        <color theme="1"/>
        <rFont val="Calibri"/>
        <family val="2"/>
        <scheme val="minor"/>
      </rPr>
      <t>Dock</t>
    </r>
    <r>
      <rPr>
        <vertAlign val="superscript"/>
        <sz val="14"/>
        <color theme="1"/>
        <rFont val="Calibri"/>
        <family val="2"/>
        <scheme val="minor"/>
      </rPr>
      <t>TM</t>
    </r>
    <r>
      <rPr>
        <sz val="14"/>
        <color theme="1"/>
        <rFont val="Calibri"/>
        <family val="2"/>
        <scheme val="minor"/>
      </rPr>
      <t xml:space="preserve"> Smart Cradle &amp; assorted remote amplified speakers, microphones and foot/finger ptt's.  </t>
    </r>
    <r>
      <rPr>
        <sz val="14"/>
        <rFont val="Calibri"/>
        <family val="2"/>
        <scheme val="minor"/>
      </rPr>
      <t>See</t>
    </r>
    <r>
      <rPr>
        <b/>
        <sz val="14"/>
        <rFont val="Calibri"/>
        <family val="2"/>
        <scheme val="minor"/>
      </rPr>
      <t xml:space="preserve"> "TruDock</t>
    </r>
    <r>
      <rPr>
        <b/>
        <i/>
        <sz val="14"/>
        <rFont val="Calibri"/>
        <family val="2"/>
        <scheme val="minor"/>
      </rPr>
      <t xml:space="preserve"> </t>
    </r>
    <r>
      <rPr>
        <b/>
        <sz val="14"/>
        <rFont val="Calibri"/>
        <family val="2"/>
        <scheme val="minor"/>
      </rPr>
      <t xml:space="preserve">&amp; HanzFree" </t>
    </r>
    <r>
      <rPr>
        <sz val="14"/>
        <rFont val="Calibri"/>
        <family val="2"/>
        <scheme val="minor"/>
      </rPr>
      <t>sheet for product details.</t>
    </r>
  </si>
  <si>
    <r>
      <rPr>
        <b/>
        <sz val="14"/>
        <color theme="1"/>
        <rFont val="Calibri"/>
        <family val="2"/>
        <scheme val="minor"/>
      </rPr>
      <t>Hanz</t>
    </r>
    <r>
      <rPr>
        <i/>
        <sz val="14"/>
        <color theme="1"/>
        <rFont val="Calibri"/>
        <family val="2"/>
        <scheme val="minor"/>
      </rPr>
      <t>Free</t>
    </r>
    <r>
      <rPr>
        <b/>
        <vertAlign val="superscript"/>
        <sz val="14"/>
        <color theme="1"/>
        <rFont val="Calibri"/>
        <family val="2"/>
        <scheme val="minor"/>
      </rPr>
      <t>TM</t>
    </r>
    <r>
      <rPr>
        <sz val="14"/>
        <color theme="1"/>
        <rFont val="Calibri"/>
        <family val="2"/>
        <scheme val="minor"/>
      </rPr>
      <t xml:space="preserve"> supports </t>
    </r>
    <r>
      <rPr>
        <b/>
        <sz val="14"/>
        <color theme="1"/>
        <rFont val="Calibri"/>
        <family val="2"/>
        <scheme val="minor"/>
      </rPr>
      <t>remote Rx audio, Tx audio &amp; PTT</t>
    </r>
    <r>
      <rPr>
        <sz val="14"/>
        <color theme="1"/>
        <rFont val="Calibri"/>
        <family val="2"/>
        <scheme val="minor"/>
      </rPr>
      <t xml:space="preserve">.   Provides distraction-free, hands-free communication when used with the </t>
    </r>
    <r>
      <rPr>
        <b/>
        <sz val="14"/>
        <color theme="1"/>
        <rFont val="Calibri"/>
        <family val="2"/>
        <scheme val="minor"/>
      </rPr>
      <t>Tru</t>
    </r>
    <r>
      <rPr>
        <i/>
        <sz val="14"/>
        <color theme="1"/>
        <rFont val="Calibri"/>
        <family val="2"/>
        <scheme val="minor"/>
      </rPr>
      <t>Dock</t>
    </r>
    <r>
      <rPr>
        <vertAlign val="superscript"/>
        <sz val="14"/>
        <color theme="1"/>
        <rFont val="Calibri"/>
        <family val="2"/>
        <scheme val="minor"/>
      </rPr>
      <t>TM</t>
    </r>
    <r>
      <rPr>
        <sz val="14"/>
        <color theme="1"/>
        <rFont val="Calibri"/>
        <family val="2"/>
        <scheme val="minor"/>
      </rPr>
      <t xml:space="preserve"> Smart Cradle &amp; assorted remote amplified speakers, microphones and foot/finger ptt's.  </t>
    </r>
    <r>
      <rPr>
        <sz val="14"/>
        <rFont val="Calibri"/>
        <family val="2"/>
        <scheme val="minor"/>
      </rPr>
      <t>See</t>
    </r>
    <r>
      <rPr>
        <b/>
        <sz val="14"/>
        <rFont val="Calibri"/>
        <family val="2"/>
        <scheme val="minor"/>
      </rPr>
      <t xml:space="preserve"> "TruDock</t>
    </r>
    <r>
      <rPr>
        <b/>
        <i/>
        <sz val="14"/>
        <rFont val="Calibri"/>
        <family val="2"/>
        <scheme val="minor"/>
      </rPr>
      <t xml:space="preserve"> </t>
    </r>
    <r>
      <rPr>
        <b/>
        <sz val="14"/>
        <rFont val="Calibri"/>
        <family val="2"/>
        <scheme val="minor"/>
      </rPr>
      <t xml:space="preserve">&amp; HanzFree" </t>
    </r>
    <r>
      <rPr>
        <sz val="14"/>
        <rFont val="Calibri"/>
        <family val="2"/>
        <scheme val="minor"/>
      </rPr>
      <t>sheet for product details.</t>
    </r>
  </si>
  <si>
    <r>
      <rPr>
        <b/>
        <sz val="14"/>
        <color theme="1"/>
        <rFont val="Calibri"/>
        <family val="2"/>
        <scheme val="minor"/>
      </rPr>
      <t>Tru</t>
    </r>
    <r>
      <rPr>
        <i/>
        <sz val="14"/>
        <color theme="1"/>
        <rFont val="Calibri"/>
        <family val="2"/>
        <scheme val="minor"/>
      </rPr>
      <t>Dock</t>
    </r>
    <r>
      <rPr>
        <sz val="14"/>
        <color theme="1"/>
        <rFont val="Calibri"/>
        <family val="2"/>
        <scheme val="minor"/>
      </rPr>
      <t xml:space="preserve"> </t>
    </r>
    <r>
      <rPr>
        <b/>
        <vertAlign val="superscript"/>
        <sz val="14"/>
        <color theme="1"/>
        <rFont val="Calibri"/>
        <family val="2"/>
        <scheme val="minor"/>
      </rPr>
      <t>TM</t>
    </r>
    <r>
      <rPr>
        <sz val="14"/>
        <color theme="1"/>
        <rFont val="Calibri"/>
        <family val="2"/>
        <scheme val="minor"/>
      </rPr>
      <t xml:space="preserve"> remote charging - </t>
    </r>
    <r>
      <rPr>
        <b/>
        <i/>
        <sz val="14"/>
        <color theme="1"/>
        <rFont val="Calibri"/>
        <family val="2"/>
        <scheme val="minor"/>
      </rPr>
      <t>Standard</t>
    </r>
  </si>
  <si>
    <r>
      <rPr>
        <b/>
        <sz val="14"/>
        <color theme="1"/>
        <rFont val="Calibri"/>
        <family val="2"/>
        <scheme val="minor"/>
      </rPr>
      <t>Hanz</t>
    </r>
    <r>
      <rPr>
        <i/>
        <sz val="14"/>
        <color theme="1"/>
        <rFont val="Calibri"/>
        <family val="2"/>
        <scheme val="minor"/>
      </rPr>
      <t>Free</t>
    </r>
    <r>
      <rPr>
        <b/>
        <vertAlign val="superscript"/>
        <sz val="14"/>
        <color theme="1"/>
        <rFont val="Calibri"/>
        <family val="2"/>
        <scheme val="minor"/>
      </rPr>
      <t xml:space="preserve">TM </t>
    </r>
    <r>
      <rPr>
        <sz val="14"/>
        <color theme="1"/>
        <rFont val="Calibri"/>
        <family val="2"/>
        <scheme val="minor"/>
      </rPr>
      <t>remote Rx, Tx &amp; PTT</t>
    </r>
    <r>
      <rPr>
        <b/>
        <vertAlign val="superscript"/>
        <sz val="16"/>
        <color theme="1"/>
        <rFont val="Calibri"/>
        <family val="2"/>
        <scheme val="minor"/>
      </rPr>
      <t xml:space="preserve"> 5</t>
    </r>
    <r>
      <rPr>
        <sz val="14"/>
        <color theme="1"/>
        <rFont val="Calibri"/>
        <family val="2"/>
        <scheme val="minor"/>
      </rPr>
      <t xml:space="preserve"> - </t>
    </r>
    <r>
      <rPr>
        <b/>
        <i/>
        <sz val="14"/>
        <color theme="1"/>
        <rFont val="Calibri"/>
        <family val="2"/>
        <scheme val="minor"/>
      </rPr>
      <t>Optional</t>
    </r>
  </si>
  <si>
    <r>
      <rPr>
        <b/>
        <sz val="14"/>
        <color theme="1"/>
        <rFont val="Calibri"/>
        <family val="2"/>
        <scheme val="minor"/>
      </rPr>
      <t>Hanz</t>
    </r>
    <r>
      <rPr>
        <i/>
        <sz val="14"/>
        <color theme="1"/>
        <rFont val="Calibri"/>
        <family val="2"/>
        <scheme val="minor"/>
      </rPr>
      <t>Free</t>
    </r>
    <r>
      <rPr>
        <b/>
        <vertAlign val="superscript"/>
        <sz val="14"/>
        <color theme="1"/>
        <rFont val="Calibri"/>
        <family val="2"/>
        <scheme val="minor"/>
      </rPr>
      <t>TM</t>
    </r>
    <r>
      <rPr>
        <vertAlign val="superscript"/>
        <sz val="14"/>
        <color theme="1"/>
        <rFont val="Calibri"/>
        <family val="2"/>
        <scheme val="minor"/>
      </rPr>
      <t xml:space="preserve"> </t>
    </r>
    <r>
      <rPr>
        <sz val="14"/>
        <color theme="1"/>
        <rFont val="Calibri"/>
        <family val="2"/>
        <scheme val="minor"/>
      </rPr>
      <t>remote Tx &amp; PTT</t>
    </r>
    <r>
      <rPr>
        <b/>
        <vertAlign val="superscript"/>
        <sz val="16"/>
        <color theme="1"/>
        <rFont val="Calibri"/>
        <family val="2"/>
        <scheme val="minor"/>
      </rPr>
      <t xml:space="preserve"> 5</t>
    </r>
    <r>
      <rPr>
        <sz val="14"/>
        <color theme="1"/>
        <rFont val="Calibri"/>
        <family val="2"/>
        <scheme val="minor"/>
      </rPr>
      <t xml:space="preserve"> - </t>
    </r>
    <r>
      <rPr>
        <b/>
        <i/>
        <sz val="14"/>
        <color theme="1"/>
        <rFont val="Calibri"/>
        <family val="2"/>
        <scheme val="minor"/>
      </rPr>
      <t>Optional</t>
    </r>
  </si>
  <si>
    <r>
      <rPr>
        <b/>
        <sz val="14"/>
        <color theme="1"/>
        <rFont val="Calibri"/>
        <family val="2"/>
        <scheme val="minor"/>
      </rPr>
      <t>E</t>
    </r>
    <r>
      <rPr>
        <i/>
        <sz val="14"/>
        <color theme="1"/>
        <rFont val="Calibri"/>
        <family val="2"/>
        <scheme val="minor"/>
      </rPr>
      <t>Lert</t>
    </r>
    <r>
      <rPr>
        <b/>
        <vertAlign val="superscript"/>
        <sz val="14"/>
        <color theme="1"/>
        <rFont val="Calibri"/>
        <family val="2"/>
        <scheme val="minor"/>
      </rPr>
      <t>TM</t>
    </r>
    <r>
      <rPr>
        <sz val="14"/>
        <color theme="1"/>
        <rFont val="Calibri"/>
        <family val="2"/>
        <scheme val="minor"/>
      </rPr>
      <t xml:space="preserve"> remote emergency actuation </t>
    </r>
    <r>
      <rPr>
        <b/>
        <vertAlign val="superscript"/>
        <sz val="16"/>
        <color theme="1"/>
        <rFont val="Calibri"/>
        <family val="2"/>
        <scheme val="minor"/>
      </rPr>
      <t>6</t>
    </r>
    <r>
      <rPr>
        <sz val="14"/>
        <color theme="1"/>
        <rFont val="Calibri"/>
        <family val="2"/>
        <scheme val="minor"/>
      </rPr>
      <t xml:space="preserve"> -</t>
    </r>
    <r>
      <rPr>
        <b/>
        <i/>
        <sz val="14"/>
        <color theme="1"/>
        <rFont val="Calibri"/>
        <family val="2"/>
        <scheme val="minor"/>
      </rPr>
      <t xml:space="preserve"> Optional</t>
    </r>
  </si>
  <si>
    <r>
      <rPr>
        <b/>
        <sz val="14"/>
        <color theme="1"/>
        <rFont val="Calibri"/>
        <family val="2"/>
        <scheme val="minor"/>
      </rPr>
      <t>Hanz</t>
    </r>
    <r>
      <rPr>
        <i/>
        <sz val="14"/>
        <color theme="1"/>
        <rFont val="Calibri"/>
        <family val="2"/>
        <scheme val="minor"/>
      </rPr>
      <t>Free</t>
    </r>
    <r>
      <rPr>
        <vertAlign val="superscript"/>
        <sz val="14"/>
        <color theme="1"/>
        <rFont val="Calibri"/>
        <family val="2"/>
        <scheme val="minor"/>
      </rPr>
      <t>TM</t>
    </r>
    <r>
      <rPr>
        <sz val="14"/>
        <color theme="1"/>
        <rFont val="Calibri"/>
        <family val="2"/>
        <scheme val="minor"/>
      </rPr>
      <t xml:space="preserve"> supports remote charging </t>
    </r>
    <r>
      <rPr>
        <b/>
        <i/>
        <sz val="14"/>
        <color theme="1"/>
        <rFont val="Calibri"/>
        <family val="2"/>
        <scheme val="minor"/>
      </rPr>
      <t>plus</t>
    </r>
    <r>
      <rPr>
        <b/>
        <sz val="14"/>
        <color theme="1"/>
        <rFont val="Calibri"/>
        <family val="2"/>
        <scheme val="minor"/>
      </rPr>
      <t xml:space="preserve"> remote Tx audio &amp; PTT</t>
    </r>
    <r>
      <rPr>
        <sz val="14"/>
        <color theme="1"/>
        <rFont val="Calibri"/>
        <family val="2"/>
        <scheme val="minor"/>
      </rPr>
      <t xml:space="preserve">. Provides distraction-free, hands-free communication when used with the </t>
    </r>
    <r>
      <rPr>
        <b/>
        <sz val="14"/>
        <color theme="1"/>
        <rFont val="Calibri"/>
        <family val="2"/>
        <scheme val="minor"/>
      </rPr>
      <t>Tru</t>
    </r>
    <r>
      <rPr>
        <i/>
        <sz val="14"/>
        <color theme="1"/>
        <rFont val="Calibri"/>
        <family val="2"/>
        <scheme val="minor"/>
      </rPr>
      <t>Dock</t>
    </r>
    <r>
      <rPr>
        <vertAlign val="superscript"/>
        <sz val="14"/>
        <color theme="1"/>
        <rFont val="Calibri"/>
        <family val="2"/>
        <scheme val="minor"/>
      </rPr>
      <t xml:space="preserve">TM </t>
    </r>
    <r>
      <rPr>
        <sz val="14"/>
        <color theme="1"/>
        <rFont val="Calibri"/>
        <family val="2"/>
        <scheme val="minor"/>
      </rPr>
      <t xml:space="preserve">Smart Cradle &amp; assorted remote microphones and foot/finger ptt's. </t>
    </r>
    <r>
      <rPr>
        <b/>
        <sz val="14"/>
        <rFont val="Calibri"/>
        <family val="2"/>
        <scheme val="minor"/>
      </rPr>
      <t>See "TruDock</t>
    </r>
    <r>
      <rPr>
        <b/>
        <i/>
        <sz val="14"/>
        <rFont val="Calibri"/>
        <family val="2"/>
        <scheme val="minor"/>
      </rPr>
      <t xml:space="preserve"> </t>
    </r>
    <r>
      <rPr>
        <b/>
        <sz val="14"/>
        <rFont val="Calibri"/>
        <family val="2"/>
        <scheme val="minor"/>
      </rPr>
      <t>&amp; HanzFree" sheet for product details.</t>
    </r>
  </si>
  <si>
    <r>
      <rPr>
        <b/>
        <sz val="14"/>
        <color theme="1"/>
        <rFont val="Calibri"/>
        <family val="2"/>
        <scheme val="minor"/>
      </rPr>
      <t>E</t>
    </r>
    <r>
      <rPr>
        <i/>
        <sz val="14"/>
        <color theme="1"/>
        <rFont val="Calibri"/>
        <family val="2"/>
        <scheme val="minor"/>
      </rPr>
      <t>lert</t>
    </r>
    <r>
      <rPr>
        <b/>
        <vertAlign val="superscript"/>
        <sz val="14"/>
        <color theme="1"/>
        <rFont val="Calibri"/>
        <family val="2"/>
        <scheme val="minor"/>
      </rPr>
      <t>TM</t>
    </r>
    <r>
      <rPr>
        <sz val="14"/>
        <color theme="1"/>
        <rFont val="Calibri"/>
        <family val="2"/>
        <scheme val="minor"/>
      </rPr>
      <t xml:space="preserve"> supports remote charging </t>
    </r>
    <r>
      <rPr>
        <b/>
        <i/>
        <sz val="14"/>
        <color theme="1"/>
        <rFont val="Calibri"/>
        <family val="2"/>
        <scheme val="minor"/>
      </rPr>
      <t xml:space="preserve">plus </t>
    </r>
    <r>
      <rPr>
        <b/>
        <sz val="14"/>
        <color theme="1"/>
        <rFont val="Calibri"/>
        <family val="2"/>
        <scheme val="minor"/>
      </rPr>
      <t>remote emergency activation</t>
    </r>
    <r>
      <rPr>
        <sz val="14"/>
        <color theme="1"/>
        <rFont val="Calibri"/>
        <family val="2"/>
        <scheme val="minor"/>
      </rPr>
      <t xml:space="preserve">.  Allows discrete emergency transmission during high stress, dangerous incidents via remote foot or finger ptt accessory and </t>
    </r>
    <r>
      <rPr>
        <b/>
        <sz val="14"/>
        <color theme="1"/>
        <rFont val="Calibri"/>
        <family val="2"/>
        <scheme val="minor"/>
      </rPr>
      <t>Tru</t>
    </r>
    <r>
      <rPr>
        <i/>
        <sz val="14"/>
        <color theme="1"/>
        <rFont val="Calibri"/>
        <family val="2"/>
        <scheme val="minor"/>
      </rPr>
      <t>Dock</t>
    </r>
    <r>
      <rPr>
        <b/>
        <vertAlign val="superscript"/>
        <sz val="14"/>
        <color theme="1"/>
        <rFont val="Calibri"/>
        <family val="2"/>
        <scheme val="minor"/>
      </rPr>
      <t>TM</t>
    </r>
    <r>
      <rPr>
        <sz val="14"/>
        <color theme="1"/>
        <rFont val="Calibri"/>
        <family val="2"/>
        <scheme val="minor"/>
      </rPr>
      <t xml:space="preserve"> Smart Cradle.  Requires </t>
    </r>
    <r>
      <rPr>
        <b/>
        <sz val="14"/>
        <color theme="1"/>
        <rFont val="Calibri"/>
        <family val="2"/>
        <scheme val="minor"/>
      </rPr>
      <t>3.5mm Stub Connector</t>
    </r>
    <r>
      <rPr>
        <sz val="14"/>
        <color theme="1"/>
        <rFont val="Calibri"/>
        <family val="2"/>
        <scheme val="minor"/>
      </rPr>
      <t xml:space="preserve">, </t>
    </r>
    <r>
      <rPr>
        <b/>
        <sz val="14"/>
        <color theme="1"/>
        <rFont val="Calibri"/>
        <family val="2"/>
        <scheme val="minor"/>
      </rPr>
      <t>p/n SCA4W010</t>
    </r>
    <r>
      <rPr>
        <sz val="14"/>
        <color theme="1"/>
        <rFont val="Calibri"/>
        <family val="2"/>
        <scheme val="minor"/>
      </rPr>
      <t xml:space="preserve"> (included). </t>
    </r>
    <r>
      <rPr>
        <sz val="14"/>
        <rFont val="Calibri"/>
        <family val="2"/>
        <scheme val="minor"/>
      </rPr>
      <t>See</t>
    </r>
    <r>
      <rPr>
        <b/>
        <sz val="14"/>
        <rFont val="Calibri"/>
        <family val="2"/>
        <scheme val="minor"/>
      </rPr>
      <t xml:space="preserve"> "TruDock</t>
    </r>
    <r>
      <rPr>
        <b/>
        <i/>
        <sz val="14"/>
        <rFont val="Calibri"/>
        <family val="2"/>
        <scheme val="minor"/>
      </rPr>
      <t xml:space="preserve"> </t>
    </r>
    <r>
      <rPr>
        <b/>
        <sz val="14"/>
        <rFont val="Calibri"/>
        <family val="2"/>
        <scheme val="minor"/>
      </rPr>
      <t xml:space="preserve">&amp; HanzFree" </t>
    </r>
    <r>
      <rPr>
        <sz val="14"/>
        <rFont val="Calibri"/>
        <family val="2"/>
        <scheme val="minor"/>
      </rPr>
      <t>sheet for product details.</t>
    </r>
  </si>
  <si>
    <r>
      <rPr>
        <b/>
        <sz val="14"/>
        <color theme="1"/>
        <rFont val="Calibri"/>
        <family val="2"/>
        <scheme val="minor"/>
      </rPr>
      <t>E</t>
    </r>
    <r>
      <rPr>
        <i/>
        <sz val="14"/>
        <color theme="1"/>
        <rFont val="Calibri"/>
        <family val="2"/>
        <scheme val="minor"/>
      </rPr>
      <t>Lert</t>
    </r>
    <r>
      <rPr>
        <b/>
        <vertAlign val="superscript"/>
        <sz val="14"/>
        <color theme="1"/>
        <rFont val="Calibri"/>
        <family val="2"/>
        <scheme val="minor"/>
      </rPr>
      <t>TM</t>
    </r>
    <r>
      <rPr>
        <sz val="14"/>
        <color theme="1"/>
        <rFont val="Calibri"/>
        <family val="2"/>
        <scheme val="minor"/>
      </rPr>
      <t xml:space="preserve"> remote emergency activation &amp; Rx </t>
    </r>
    <r>
      <rPr>
        <b/>
        <vertAlign val="superscript"/>
        <sz val="16"/>
        <color theme="1"/>
        <rFont val="Calibri"/>
        <family val="2"/>
        <scheme val="minor"/>
      </rPr>
      <t>8</t>
    </r>
    <r>
      <rPr>
        <sz val="14"/>
        <color theme="1"/>
        <rFont val="Calibri"/>
        <family val="2"/>
        <scheme val="minor"/>
      </rPr>
      <t xml:space="preserve"> -</t>
    </r>
    <r>
      <rPr>
        <b/>
        <i/>
        <sz val="14"/>
        <color theme="1"/>
        <rFont val="Calibri"/>
        <family val="2"/>
        <scheme val="minor"/>
      </rPr>
      <t xml:space="preserve"> Optional</t>
    </r>
  </si>
  <si>
    <r>
      <rPr>
        <b/>
        <sz val="14"/>
        <color theme="1"/>
        <rFont val="Calibri"/>
        <family val="2"/>
        <scheme val="minor"/>
      </rPr>
      <t>E</t>
    </r>
    <r>
      <rPr>
        <i/>
        <sz val="14"/>
        <color theme="1"/>
        <rFont val="Calibri"/>
        <family val="2"/>
        <scheme val="minor"/>
      </rPr>
      <t>lert</t>
    </r>
    <r>
      <rPr>
        <b/>
        <vertAlign val="superscript"/>
        <sz val="14"/>
        <color theme="1"/>
        <rFont val="Calibri"/>
        <family val="2"/>
        <scheme val="minor"/>
      </rPr>
      <t>TM</t>
    </r>
    <r>
      <rPr>
        <sz val="14"/>
        <color theme="1"/>
        <rFont val="Calibri"/>
        <family val="2"/>
        <scheme val="minor"/>
      </rPr>
      <t xml:space="preserve"> supports </t>
    </r>
    <r>
      <rPr>
        <b/>
        <sz val="14"/>
        <color theme="1"/>
        <rFont val="Calibri"/>
        <family val="2"/>
        <scheme val="minor"/>
      </rPr>
      <t>remote emergency activation &amp; Rx audio</t>
    </r>
    <r>
      <rPr>
        <sz val="14"/>
        <color theme="1"/>
        <rFont val="Calibri"/>
        <family val="2"/>
        <scheme val="minor"/>
      </rPr>
      <t xml:space="preserve">.  Allows discrete emergency transmission during high stress, dangerous incidents via remote foot or finger ptt accessory and </t>
    </r>
    <r>
      <rPr>
        <b/>
        <sz val="14"/>
        <color theme="1"/>
        <rFont val="Calibri"/>
        <family val="2"/>
        <scheme val="minor"/>
      </rPr>
      <t>Tru</t>
    </r>
    <r>
      <rPr>
        <i/>
        <sz val="14"/>
        <color theme="1"/>
        <rFont val="Calibri"/>
        <family val="2"/>
        <scheme val="minor"/>
      </rPr>
      <t>Dock</t>
    </r>
    <r>
      <rPr>
        <b/>
        <vertAlign val="superscript"/>
        <sz val="14"/>
        <color theme="1"/>
        <rFont val="Calibri"/>
        <family val="2"/>
        <scheme val="minor"/>
      </rPr>
      <t>TM</t>
    </r>
    <r>
      <rPr>
        <sz val="14"/>
        <color theme="1"/>
        <rFont val="Calibri"/>
        <family val="2"/>
        <scheme val="minor"/>
      </rPr>
      <t xml:space="preserve"> Smart Cradle.  Requires </t>
    </r>
    <r>
      <rPr>
        <b/>
        <sz val="14"/>
        <color theme="1"/>
        <rFont val="Calibri"/>
        <family val="2"/>
        <scheme val="minor"/>
      </rPr>
      <t>3.5mm Stub Connector</t>
    </r>
    <r>
      <rPr>
        <sz val="14"/>
        <color theme="1"/>
        <rFont val="Calibri"/>
        <family val="2"/>
        <scheme val="minor"/>
      </rPr>
      <t xml:space="preserve">, </t>
    </r>
    <r>
      <rPr>
        <b/>
        <sz val="14"/>
        <color theme="1"/>
        <rFont val="Calibri"/>
        <family val="2"/>
        <scheme val="minor"/>
      </rPr>
      <t>p/n SCA4W010</t>
    </r>
    <r>
      <rPr>
        <sz val="14"/>
        <color theme="1"/>
        <rFont val="Calibri"/>
        <family val="2"/>
        <scheme val="minor"/>
      </rPr>
      <t xml:space="preserve"> (included). </t>
    </r>
    <r>
      <rPr>
        <sz val="14"/>
        <rFont val="Calibri"/>
        <family val="2"/>
        <scheme val="minor"/>
      </rPr>
      <t>See</t>
    </r>
    <r>
      <rPr>
        <b/>
        <sz val="14"/>
        <rFont val="Calibri"/>
        <family val="2"/>
        <scheme val="minor"/>
      </rPr>
      <t xml:space="preserve"> "TruDock</t>
    </r>
    <r>
      <rPr>
        <b/>
        <i/>
        <sz val="14"/>
        <rFont val="Calibri"/>
        <family val="2"/>
        <scheme val="minor"/>
      </rPr>
      <t xml:space="preserve"> </t>
    </r>
    <r>
      <rPr>
        <b/>
        <sz val="14"/>
        <rFont val="Calibri"/>
        <family val="2"/>
        <scheme val="minor"/>
      </rPr>
      <t xml:space="preserve">&amp; HanzFree" </t>
    </r>
    <r>
      <rPr>
        <sz val="14"/>
        <rFont val="Calibri"/>
        <family val="2"/>
        <scheme val="minor"/>
      </rPr>
      <t>sheet for product details.</t>
    </r>
  </si>
  <si>
    <r>
      <rPr>
        <b/>
        <sz val="14"/>
        <color theme="1"/>
        <rFont val="Calibri"/>
        <family val="2"/>
        <scheme val="minor"/>
      </rPr>
      <t>Mag</t>
    </r>
    <r>
      <rPr>
        <i/>
        <sz val="14"/>
        <color theme="1"/>
        <rFont val="Calibri"/>
        <family val="2"/>
        <scheme val="minor"/>
      </rPr>
      <t>Shield</t>
    </r>
    <r>
      <rPr>
        <b/>
        <vertAlign val="superscript"/>
        <sz val="14"/>
        <color theme="1"/>
        <rFont val="Calibri"/>
        <family val="2"/>
        <scheme val="minor"/>
      </rPr>
      <t>TM</t>
    </r>
    <r>
      <rPr>
        <sz val="14"/>
        <color theme="1"/>
        <rFont val="Calibri"/>
        <family val="2"/>
        <scheme val="minor"/>
      </rPr>
      <t xml:space="preserve"> speaker protection</t>
    </r>
    <r>
      <rPr>
        <b/>
        <sz val="14"/>
        <color theme="1"/>
        <rFont val="Calibri"/>
        <family val="2"/>
        <scheme val="minor"/>
      </rPr>
      <t xml:space="preserve"> </t>
    </r>
    <r>
      <rPr>
        <b/>
        <vertAlign val="superscript"/>
        <sz val="16"/>
        <color theme="1"/>
        <rFont val="Calibri"/>
        <family val="2"/>
        <scheme val="minor"/>
      </rPr>
      <t>6</t>
    </r>
    <r>
      <rPr>
        <sz val="14"/>
        <color theme="1"/>
        <rFont val="Calibri"/>
        <family val="2"/>
        <scheme val="minor"/>
      </rPr>
      <t xml:space="preserve"> - </t>
    </r>
    <r>
      <rPr>
        <b/>
        <i/>
        <sz val="14"/>
        <color theme="1"/>
        <rFont val="Calibri"/>
        <family val="2"/>
        <scheme val="minor"/>
      </rPr>
      <t>Optional</t>
    </r>
  </si>
  <si>
    <r>
      <rPr>
        <b/>
        <sz val="14"/>
        <color theme="1"/>
        <rFont val="Calibri"/>
        <family val="2"/>
        <scheme val="minor"/>
      </rPr>
      <t>Pro</t>
    </r>
    <r>
      <rPr>
        <i/>
        <sz val="14"/>
        <color theme="1"/>
        <rFont val="Calibri"/>
        <family val="2"/>
        <scheme val="minor"/>
      </rPr>
      <t>Clear</t>
    </r>
    <r>
      <rPr>
        <vertAlign val="superscript"/>
        <sz val="14"/>
        <color theme="1"/>
        <rFont val="Calibri"/>
        <family val="2"/>
        <scheme val="minor"/>
      </rPr>
      <t>TM</t>
    </r>
    <r>
      <rPr>
        <sz val="14"/>
        <color theme="1"/>
        <rFont val="Calibri"/>
        <family val="2"/>
        <scheme val="minor"/>
      </rPr>
      <t xml:space="preserve"> DSP Noise Reduction Tx System </t>
    </r>
    <r>
      <rPr>
        <b/>
        <vertAlign val="superscript"/>
        <sz val="16"/>
        <color theme="1"/>
        <rFont val="Calibri"/>
        <family val="2"/>
        <scheme val="minor"/>
      </rPr>
      <t>7</t>
    </r>
    <r>
      <rPr>
        <sz val="14"/>
        <color theme="1"/>
        <rFont val="Calibri"/>
        <family val="2"/>
        <scheme val="minor"/>
      </rPr>
      <t xml:space="preserve"> - </t>
    </r>
    <r>
      <rPr>
        <b/>
        <i/>
        <sz val="14"/>
        <color theme="1"/>
        <rFont val="Calibri"/>
        <family val="2"/>
        <scheme val="minor"/>
      </rPr>
      <t>Optional</t>
    </r>
  </si>
  <si>
    <r>
      <rPr>
        <b/>
        <sz val="14"/>
        <color theme="1"/>
        <rFont val="Calibri"/>
        <family val="2"/>
        <scheme val="minor"/>
      </rPr>
      <t>Call</t>
    </r>
    <r>
      <rPr>
        <i/>
        <sz val="14"/>
        <color theme="1"/>
        <rFont val="Calibri"/>
        <family val="2"/>
        <scheme val="minor"/>
      </rPr>
      <t>Check</t>
    </r>
    <r>
      <rPr>
        <b/>
        <vertAlign val="superscript"/>
        <sz val="14"/>
        <color theme="1"/>
        <rFont val="Calibri"/>
        <family val="2"/>
        <scheme val="minor"/>
      </rPr>
      <t xml:space="preserve">TM </t>
    </r>
    <r>
      <rPr>
        <sz val="14"/>
        <color theme="1"/>
        <rFont val="Calibri"/>
        <family val="2"/>
        <scheme val="minor"/>
      </rPr>
      <t xml:space="preserve">message record, store &amp; playback </t>
    </r>
    <r>
      <rPr>
        <b/>
        <vertAlign val="superscript"/>
        <sz val="16"/>
        <color theme="1"/>
        <rFont val="Calibri"/>
        <family val="2"/>
        <scheme val="minor"/>
      </rPr>
      <t>8</t>
    </r>
    <r>
      <rPr>
        <sz val="14"/>
        <color theme="1"/>
        <rFont val="Calibri"/>
        <family val="2"/>
        <scheme val="minor"/>
      </rPr>
      <t xml:space="preserve"> - </t>
    </r>
    <r>
      <rPr>
        <b/>
        <i/>
        <sz val="14"/>
        <color theme="1"/>
        <rFont val="Calibri"/>
        <family val="2"/>
        <scheme val="minor"/>
      </rPr>
      <t>Optional</t>
    </r>
  </si>
  <si>
    <r>
      <t xml:space="preserve">Optional </t>
    </r>
    <r>
      <rPr>
        <b/>
        <sz val="11"/>
        <color theme="1"/>
        <rFont val="Calibri"/>
        <family val="2"/>
        <scheme val="minor"/>
      </rPr>
      <t>Call</t>
    </r>
    <r>
      <rPr>
        <i/>
        <sz val="11"/>
        <color theme="1"/>
        <rFont val="Calibri"/>
        <family val="2"/>
        <scheme val="minor"/>
      </rPr>
      <t>Check</t>
    </r>
    <r>
      <rPr>
        <vertAlign val="superscript"/>
        <sz val="9"/>
        <color theme="1"/>
        <rFont val="Calibri"/>
        <family val="2"/>
        <scheme val="minor"/>
      </rPr>
      <t>TM</t>
    </r>
    <r>
      <rPr>
        <sz val="11"/>
        <color theme="1"/>
        <rFont val="Calibri"/>
        <family val="2"/>
        <scheme val="minor"/>
      </rPr>
      <t xml:space="preserve"> - Supports message record, store &amp; playback</t>
    </r>
  </si>
  <si>
    <t>Date: 15Jan25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</si>
</sst>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4" formatCode="_(&quot;$&quot;* #,##0.00_);_(&quot;$&quot;* \(#,##0.00\);_(&quot;$&quot;* &quot;-&quot;??_);_(@_)"/>
    <numFmt numFmtId="43" formatCode="_(* #,##0.00_);_(* \(#,##0.00\);_(* &quot;-&quot;??_);_(@_)"/>
    <numFmt numFmtId="164" formatCode="&quot;$&quot;#,##0.00"/>
  </numFmts>
  <fonts count="150"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8"/>
      <name val="Arial"/>
      <family val="2"/>
    </font>
    <font>
      <sz val="8"/>
      <name val="Arial"/>
      <family val="2"/>
    </font>
    <font>
      <sz val="8"/>
      <color indexed="8"/>
      <name val="Arial"/>
      <family val="2"/>
    </font>
    <font>
      <sz val="10"/>
      <name val="Arial"/>
      <family val="2"/>
    </font>
    <font>
      <u/>
      <sz val="10"/>
      <color indexed="12"/>
      <name val="Arial"/>
      <family val="2"/>
    </font>
    <font>
      <b/>
      <sz val="10"/>
      <name val="Arial"/>
      <family val="2"/>
    </font>
    <font>
      <u/>
      <sz val="8"/>
      <color indexed="12"/>
      <name val="Arial"/>
      <family val="2"/>
    </font>
    <font>
      <b/>
      <sz val="10"/>
      <color indexed="8"/>
      <name val="Arial"/>
      <family val="2"/>
    </font>
    <font>
      <sz val="8"/>
      <color indexed="8"/>
      <name val="Arial"/>
      <family val="2"/>
    </font>
    <font>
      <b/>
      <sz val="8"/>
      <color indexed="8"/>
      <name val="Arial"/>
      <family val="2"/>
    </font>
    <font>
      <u/>
      <sz val="10"/>
      <color indexed="8"/>
      <name val="Arial"/>
      <family val="2"/>
    </font>
    <font>
      <sz val="10"/>
      <name val="Arial"/>
      <family val="2"/>
    </font>
    <font>
      <u/>
      <sz val="10"/>
      <color indexed="12"/>
      <name val="Arial"/>
      <family val="2"/>
    </font>
    <font>
      <b/>
      <sz val="9"/>
      <name val="Arial"/>
      <family val="2"/>
    </font>
    <font>
      <sz val="9"/>
      <name val="Arial"/>
      <family val="2"/>
    </font>
    <font>
      <b/>
      <sz val="11"/>
      <color indexed="8"/>
      <name val="Arial"/>
      <family val="2"/>
    </font>
    <font>
      <sz val="11"/>
      <color indexed="8"/>
      <name val="Arial"/>
      <family val="2"/>
    </font>
    <font>
      <sz val="12"/>
      <color indexed="8"/>
      <name val="Arial"/>
      <family val="2"/>
    </font>
    <font>
      <b/>
      <sz val="15"/>
      <color indexed="8"/>
      <name val="Arial"/>
      <family val="2"/>
    </font>
    <font>
      <b/>
      <vertAlign val="superscript"/>
      <sz val="9"/>
      <name val="Arial"/>
      <family val="2"/>
    </font>
    <font>
      <b/>
      <vertAlign val="superscript"/>
      <sz val="10"/>
      <name val="Arial"/>
      <family val="2"/>
    </font>
    <font>
      <sz val="8"/>
      <color theme="1"/>
      <name val="Arial"/>
      <family val="2"/>
    </font>
    <font>
      <sz val="11"/>
      <color theme="1"/>
      <name val="Arial"/>
      <family val="2"/>
    </font>
    <font>
      <b/>
      <sz val="11"/>
      <color theme="1"/>
      <name val="Arial"/>
      <family val="2"/>
    </font>
    <font>
      <sz val="12"/>
      <color indexed="8"/>
      <name val="Calibri"/>
      <family val="2"/>
      <scheme val="minor"/>
    </font>
    <font>
      <sz val="8"/>
      <color indexed="8"/>
      <name val="Calibri"/>
      <family val="2"/>
      <scheme val="minor"/>
    </font>
    <font>
      <b/>
      <sz val="18"/>
      <color theme="1"/>
      <name val="Arial"/>
      <family val="2"/>
    </font>
    <font>
      <b/>
      <sz val="15"/>
      <color theme="1"/>
      <name val="Arial"/>
      <family val="2"/>
    </font>
    <font>
      <sz val="12"/>
      <color theme="1"/>
      <name val="Calibri"/>
      <family val="2"/>
      <scheme val="minor"/>
    </font>
    <font>
      <b/>
      <vertAlign val="superscript"/>
      <sz val="8"/>
      <name val="Arial"/>
      <family val="2"/>
    </font>
    <font>
      <sz val="10"/>
      <color theme="1"/>
      <name val="Arial"/>
      <family val="2"/>
    </font>
    <font>
      <b/>
      <i/>
      <u/>
      <sz val="9"/>
      <name val="Arial"/>
      <family val="2"/>
    </font>
    <font>
      <b/>
      <sz val="8"/>
      <color theme="1"/>
      <name val="Arial"/>
      <family val="2"/>
    </font>
    <font>
      <sz val="10"/>
      <color theme="0"/>
      <name val="Arial"/>
      <family val="2"/>
    </font>
    <font>
      <sz val="12"/>
      <name val="Calibri"/>
      <family val="2"/>
      <scheme val="minor"/>
    </font>
    <font>
      <b/>
      <sz val="16"/>
      <color rgb="FFC00000"/>
      <name val="Calibri"/>
      <family val="2"/>
      <scheme val="minor"/>
    </font>
    <font>
      <sz val="13"/>
      <color theme="1"/>
      <name val="Stencil"/>
      <family val="5"/>
    </font>
    <font>
      <b/>
      <sz val="16"/>
      <name val="Calibri"/>
      <family val="2"/>
      <scheme val="minor"/>
    </font>
    <font>
      <b/>
      <sz val="11"/>
      <name val="Arial"/>
      <family val="2"/>
    </font>
    <font>
      <b/>
      <sz val="22"/>
      <name val="Calibri"/>
      <family val="2"/>
      <scheme val="minor"/>
    </font>
    <font>
      <b/>
      <sz val="22"/>
      <name val="Arial"/>
      <family val="2"/>
    </font>
    <font>
      <b/>
      <sz val="14"/>
      <name val="Arial"/>
      <family val="2"/>
    </font>
    <font>
      <sz val="14"/>
      <name val="Arial"/>
      <family val="2"/>
    </font>
    <font>
      <sz val="11"/>
      <name val="Arial"/>
      <family val="2"/>
    </font>
    <font>
      <sz val="14"/>
      <color theme="1"/>
      <name val="Arial"/>
      <family val="2"/>
    </font>
    <font>
      <sz val="14"/>
      <color theme="1"/>
      <name val="Calibri"/>
      <family val="2"/>
      <scheme val="minor"/>
    </font>
    <font>
      <b/>
      <sz val="14"/>
      <color theme="1"/>
      <name val="Calibri"/>
      <family val="2"/>
      <scheme val="minor"/>
    </font>
    <font>
      <b/>
      <vertAlign val="superscript"/>
      <sz val="14"/>
      <color theme="1"/>
      <name val="Calibri"/>
      <family val="2"/>
      <scheme val="minor"/>
    </font>
    <font>
      <sz val="14"/>
      <name val="Calibri"/>
      <family val="2"/>
      <scheme val="minor"/>
    </font>
    <font>
      <b/>
      <sz val="16"/>
      <color theme="1"/>
      <name val="Calibri"/>
      <family val="2"/>
      <scheme val="minor"/>
    </font>
    <font>
      <sz val="16"/>
      <color theme="1"/>
      <name val="Calibri"/>
      <family val="2"/>
      <scheme val="minor"/>
    </font>
    <font>
      <sz val="16"/>
      <name val="Calibri"/>
      <family val="2"/>
      <scheme val="minor"/>
    </font>
    <font>
      <sz val="18"/>
      <name val="Calibri"/>
      <family val="2"/>
      <scheme val="minor"/>
    </font>
    <font>
      <b/>
      <sz val="14"/>
      <name val="Calibri"/>
      <family val="2"/>
      <scheme val="minor"/>
    </font>
    <font>
      <sz val="14"/>
      <color theme="1"/>
      <name val="Calibri"/>
      <family val="5"/>
      <scheme val="minor"/>
    </font>
    <font>
      <sz val="14"/>
      <color theme="1"/>
      <name val="Stencil"/>
      <family val="5"/>
    </font>
    <font>
      <b/>
      <strike/>
      <sz val="14"/>
      <name val="Calibri"/>
      <family val="2"/>
      <scheme val="minor"/>
    </font>
    <font>
      <i/>
      <sz val="14"/>
      <color theme="1"/>
      <name val="Calibri"/>
      <family val="2"/>
      <scheme val="minor"/>
    </font>
    <font>
      <vertAlign val="superscript"/>
      <sz val="14"/>
      <color theme="1"/>
      <name val="Calibri"/>
      <family val="2"/>
      <scheme val="minor"/>
    </font>
    <font>
      <b/>
      <sz val="14"/>
      <color rgb="FF000000"/>
      <name val="Calibri"/>
      <family val="2"/>
      <scheme val="minor"/>
    </font>
    <font>
      <b/>
      <sz val="24"/>
      <name val="Calibri"/>
      <family val="2"/>
      <scheme val="minor"/>
    </font>
    <font>
      <sz val="24"/>
      <name val="Calibri"/>
      <family val="2"/>
      <scheme val="minor"/>
    </font>
    <font>
      <sz val="15"/>
      <color theme="1"/>
      <name val="Calibri"/>
      <family val="2"/>
      <scheme val="minor"/>
    </font>
    <font>
      <b/>
      <sz val="15"/>
      <color theme="1"/>
      <name val="Calibri"/>
      <family val="2"/>
      <scheme val="minor"/>
    </font>
    <font>
      <i/>
      <sz val="24"/>
      <name val="Calibri"/>
      <family val="2"/>
      <scheme val="minor"/>
    </font>
    <font>
      <b/>
      <sz val="20"/>
      <name val="Arial"/>
      <family val="2"/>
    </font>
    <font>
      <b/>
      <sz val="22"/>
      <color indexed="8"/>
      <name val="Arial"/>
      <family val="2"/>
    </font>
    <font>
      <sz val="22"/>
      <color theme="1"/>
      <name val="Arial"/>
      <family val="2"/>
    </font>
    <font>
      <b/>
      <sz val="22"/>
      <color theme="1"/>
      <name val="Arial"/>
      <family val="2"/>
    </font>
    <font>
      <b/>
      <sz val="23"/>
      <color theme="1"/>
      <name val="Arial"/>
      <family val="2"/>
    </font>
    <font>
      <vertAlign val="superscript"/>
      <sz val="11"/>
      <color theme="1"/>
      <name val="Arial"/>
      <family val="2"/>
    </font>
    <font>
      <sz val="22"/>
      <name val="Arial"/>
      <family val="2"/>
    </font>
    <font>
      <sz val="11"/>
      <color indexed="12"/>
      <name val="Arial"/>
      <family val="2"/>
    </font>
    <font>
      <sz val="21"/>
      <name val="Stencil"/>
      <family val="5"/>
    </font>
    <font>
      <sz val="14"/>
      <color theme="1"/>
      <name val="Calibri"/>
      <family val="2"/>
    </font>
    <font>
      <b/>
      <sz val="14"/>
      <color theme="1"/>
      <name val="Calibri"/>
      <family val="2"/>
    </font>
    <font>
      <b/>
      <sz val="13"/>
      <color theme="1"/>
      <name val="Calibri"/>
      <family val="2"/>
      <scheme val="minor"/>
    </font>
    <font>
      <sz val="14"/>
      <color theme="1"/>
      <name val="Symbol"/>
      <family val="1"/>
      <charset val="2"/>
    </font>
    <font>
      <b/>
      <vertAlign val="superscript"/>
      <sz val="16"/>
      <color theme="1"/>
      <name val="Calibri"/>
      <family val="2"/>
      <scheme val="minor"/>
    </font>
    <font>
      <b/>
      <sz val="15"/>
      <color rgb="FF000000"/>
      <name val="Calibri"/>
      <family val="2"/>
    </font>
    <font>
      <b/>
      <sz val="15"/>
      <color theme="1"/>
      <name val="Calibri"/>
      <family val="2"/>
    </font>
    <font>
      <i/>
      <sz val="15"/>
      <color theme="1"/>
      <name val="Calibri"/>
      <family val="2"/>
    </font>
    <font>
      <b/>
      <i/>
      <sz val="15"/>
      <name val="Calibri"/>
      <family val="2"/>
      <scheme val="minor"/>
    </font>
    <font>
      <b/>
      <i/>
      <sz val="14"/>
      <color theme="1"/>
      <name val="Calibri"/>
      <family val="2"/>
      <scheme val="minor"/>
    </font>
    <font>
      <b/>
      <i/>
      <sz val="15"/>
      <color rgb="FF000000"/>
      <name val="Calibri"/>
      <family val="2"/>
    </font>
    <font>
      <b/>
      <i/>
      <sz val="15"/>
      <color theme="1"/>
      <name val="Calibri"/>
      <family val="2"/>
      <scheme val="minor"/>
    </font>
    <font>
      <b/>
      <sz val="15"/>
      <name val="Calibri"/>
      <family val="2"/>
      <scheme val="minor"/>
    </font>
    <font>
      <sz val="15"/>
      <color theme="1"/>
      <name val="Calibri"/>
      <family val="2"/>
    </font>
    <font>
      <i/>
      <sz val="14"/>
      <color theme="1"/>
      <name val="Calibri"/>
      <family val="2"/>
    </font>
    <font>
      <b/>
      <i/>
      <sz val="14"/>
      <name val="Calibri"/>
      <family val="2"/>
      <scheme val="minor"/>
    </font>
    <font>
      <b/>
      <sz val="11"/>
      <color theme="1"/>
      <name val="Calibri"/>
      <family val="2"/>
      <scheme val="minor"/>
    </font>
    <font>
      <b/>
      <sz val="11"/>
      <name val="Calibri"/>
      <family val="2"/>
      <scheme val="minor"/>
    </font>
    <font>
      <i/>
      <sz val="11"/>
      <name val="Calibri"/>
      <family val="2"/>
      <scheme val="minor"/>
    </font>
    <font>
      <sz val="11"/>
      <name val="Calibri"/>
      <family val="2"/>
      <scheme val="minor"/>
    </font>
    <font>
      <b/>
      <sz val="12"/>
      <name val="Calibri"/>
      <family val="2"/>
      <scheme val="minor"/>
    </font>
    <font>
      <i/>
      <sz val="12"/>
      <name val="Calibri"/>
      <family val="2"/>
      <scheme val="minor"/>
    </font>
    <font>
      <i/>
      <vertAlign val="superscript"/>
      <sz val="11"/>
      <name val="Calibri"/>
      <family val="2"/>
      <scheme val="minor"/>
    </font>
    <font>
      <vertAlign val="superscript"/>
      <sz val="11"/>
      <name val="Calibri"/>
      <family val="2"/>
      <scheme val="minor"/>
    </font>
    <font>
      <i/>
      <sz val="11"/>
      <color theme="1"/>
      <name val="Calibri"/>
      <family val="2"/>
      <scheme val="minor"/>
    </font>
    <font>
      <vertAlign val="superscript"/>
      <sz val="11"/>
      <color theme="1"/>
      <name val="Calibri"/>
      <family val="2"/>
      <scheme val="minor"/>
    </font>
    <font>
      <b/>
      <sz val="13"/>
      <name val="Calibri"/>
      <family val="2"/>
      <scheme val="minor"/>
    </font>
    <font>
      <sz val="13"/>
      <name val="Calibri"/>
      <family val="2"/>
      <scheme val="minor"/>
    </font>
    <font>
      <i/>
      <sz val="13"/>
      <name val="Calibri"/>
      <family val="2"/>
      <scheme val="minor"/>
    </font>
    <font>
      <b/>
      <vertAlign val="superscript"/>
      <sz val="13"/>
      <name val="Calibri"/>
      <family val="2"/>
      <scheme val="minor"/>
    </font>
    <font>
      <sz val="9"/>
      <color indexed="8"/>
      <name val="Calibri"/>
      <family val="2"/>
      <scheme val="minor"/>
    </font>
    <font>
      <sz val="9"/>
      <color theme="1"/>
      <name val="Calibri"/>
      <family val="2"/>
      <scheme val="minor"/>
    </font>
    <font>
      <i/>
      <sz val="14"/>
      <name val="Calibri"/>
      <family val="2"/>
      <scheme val="minor"/>
    </font>
    <font>
      <sz val="4"/>
      <name val="Calibri"/>
      <family val="2"/>
      <scheme val="minor"/>
    </font>
    <font>
      <b/>
      <sz val="4"/>
      <name val="Calibri"/>
      <family val="2"/>
      <scheme val="minor"/>
    </font>
    <font>
      <b/>
      <sz val="10"/>
      <color theme="1"/>
      <name val="Arial"/>
      <family val="2"/>
    </font>
    <font>
      <b/>
      <sz val="16"/>
      <color rgb="FF000000"/>
      <name val="Calibri"/>
      <family val="2"/>
    </font>
    <font>
      <sz val="16"/>
      <color rgb="FF000000"/>
      <name val="Calibri"/>
      <family val="2"/>
    </font>
    <font>
      <i/>
      <sz val="16"/>
      <color rgb="FF000000"/>
      <name val="Calibri"/>
      <family val="2"/>
    </font>
    <font>
      <u/>
      <sz val="4"/>
      <color rgb="FF780000"/>
      <name val="Calibri"/>
      <family val="2"/>
      <scheme val="minor"/>
    </font>
    <font>
      <vertAlign val="superscript"/>
      <sz val="16"/>
      <name val="Calibri"/>
      <family val="2"/>
      <scheme val="minor"/>
    </font>
    <font>
      <b/>
      <i/>
      <sz val="14"/>
      <color rgb="FF000000"/>
      <name val="Calibri"/>
      <family val="2"/>
      <scheme val="minor"/>
    </font>
    <font>
      <u/>
      <sz val="4"/>
      <color rgb="FF780000"/>
      <name val="Arial"/>
      <family val="2"/>
    </font>
    <font>
      <vertAlign val="superscript"/>
      <sz val="9"/>
      <color theme="1"/>
      <name val="Calibri"/>
      <family val="2"/>
      <scheme val="minor"/>
    </font>
    <font>
      <sz val="9"/>
      <name val="Calibri"/>
      <family val="2"/>
      <scheme val="minor"/>
    </font>
    <font>
      <vertAlign val="superscript"/>
      <sz val="9"/>
      <name val="Calibri"/>
      <family val="2"/>
      <scheme val="minor"/>
    </font>
    <font>
      <sz val="12"/>
      <name val="Calibri"/>
      <family val="2"/>
    </font>
    <font>
      <i/>
      <sz val="11"/>
      <color theme="1"/>
      <name val="Arial"/>
      <family val="2"/>
    </font>
    <font>
      <u/>
      <sz val="4"/>
      <color rgb="FF780000"/>
      <name val="Calibri"/>
      <family val="2"/>
    </font>
    <font>
      <u/>
      <sz val="14"/>
      <name val="Arial"/>
      <family val="2"/>
    </font>
    <font>
      <sz val="12"/>
      <color rgb="FFFF0000"/>
      <name val="Calibri"/>
      <family val="2"/>
      <scheme val="minor"/>
    </font>
    <font>
      <b/>
      <sz val="18"/>
      <color rgb="FFFF0000"/>
      <name val="Calibri"/>
      <family val="2"/>
      <scheme val="minor"/>
    </font>
    <font>
      <b/>
      <vertAlign val="superscript"/>
      <sz val="16"/>
      <name val="Calibri"/>
      <family val="2"/>
      <scheme val="minor"/>
    </font>
    <font>
      <b/>
      <vertAlign val="superscript"/>
      <sz val="9"/>
      <name val="Calibri"/>
      <family val="2"/>
      <scheme val="minor"/>
    </font>
    <font>
      <i/>
      <vertAlign val="superscript"/>
      <sz val="10"/>
      <name val="Calibri"/>
      <family val="2"/>
      <scheme val="minor"/>
    </font>
    <font>
      <b/>
      <sz val="9"/>
      <name val="Calibri"/>
      <family val="2"/>
      <scheme val="minor"/>
    </font>
    <font>
      <b/>
      <vertAlign val="superscript"/>
      <sz val="9"/>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3" tint="0.79998168889431442"/>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thin">
        <color indexed="64"/>
      </top>
      <bottom style="thin">
        <color indexed="64"/>
      </bottom>
      <diagonal/>
    </border>
    <border>
      <left/>
      <right/>
      <top/>
      <bottom style="thin">
        <color indexed="64"/>
      </bottom>
      <diagonal/>
    </border>
  </borders>
  <cellStyleXfs count="17">
    <xf numFmtId="0" fontId="0" fillId="0" borderId="0"/>
    <xf numFmtId="44" fontId="22" fillId="0" borderId="0" applyFont="0" applyFill="0" applyBorder="0" applyAlignment="0" applyProtection="0"/>
    <xf numFmtId="0" fontId="23"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0" fillId="0" borderId="0"/>
    <xf numFmtId="0" fontId="22" fillId="0" borderId="0"/>
    <xf numFmtId="0" fontId="20" fillId="0" borderId="0"/>
    <xf numFmtId="0" fontId="20" fillId="0" borderId="0"/>
    <xf numFmtId="0" fontId="18" fillId="0" borderId="0"/>
    <xf numFmtId="43" fontId="49" fillId="0" borderId="0" applyFont="0" applyFill="0" applyBorder="0" applyAlignment="0" applyProtection="0"/>
    <xf numFmtId="0" fontId="17" fillId="0" borderId="0"/>
    <xf numFmtId="0" fontId="16" fillId="0" borderId="0"/>
    <xf numFmtId="0" fontId="16" fillId="0" borderId="0"/>
    <xf numFmtId="0" fontId="15" fillId="0" borderId="0"/>
    <xf numFmtId="0" fontId="15" fillId="0" borderId="0"/>
    <xf numFmtId="0" fontId="14" fillId="0" borderId="0"/>
    <xf numFmtId="0" fontId="11" fillId="0" borderId="0"/>
  </cellStyleXfs>
  <cellXfs count="536">
    <xf numFmtId="0" fontId="0" fillId="0" borderId="0" xfId="0"/>
    <xf numFmtId="0" fontId="27" fillId="0" borderId="0" xfId="0" applyFont="1"/>
    <xf numFmtId="0" fontId="27" fillId="0" borderId="0" xfId="0" applyFont="1" applyAlignment="1">
      <alignment vertical="center"/>
    </xf>
    <xf numFmtId="0" fontId="0" fillId="0" borderId="0" xfId="0" applyAlignment="1">
      <alignment vertical="center"/>
    </xf>
    <xf numFmtId="0" fontId="0" fillId="0" borderId="0" xfId="0" applyAlignment="1">
      <alignment horizontal="center"/>
    </xf>
    <xf numFmtId="0" fontId="27" fillId="0" borderId="0" xfId="0" applyFont="1" applyAlignment="1">
      <alignment horizontal="center"/>
    </xf>
    <xf numFmtId="0" fontId="28" fillId="0" borderId="0" xfId="0" applyFont="1"/>
    <xf numFmtId="0" fontId="22" fillId="0" borderId="0" xfId="5" applyAlignment="1">
      <alignment horizontal="center" vertical="center"/>
    </xf>
    <xf numFmtId="0" fontId="22" fillId="0" borderId="0" xfId="5" applyAlignment="1">
      <alignment vertical="center" wrapText="1"/>
    </xf>
    <xf numFmtId="0" fontId="22" fillId="0" borderId="0" xfId="5" applyAlignment="1">
      <alignment vertical="center"/>
    </xf>
    <xf numFmtId="164" fontId="24" fillId="0" borderId="0" xfId="5" applyNumberFormat="1" applyFont="1" applyAlignment="1">
      <alignment horizontal="center" vertical="center"/>
    </xf>
    <xf numFmtId="164" fontId="24" fillId="0" borderId="1" xfId="5" applyNumberFormat="1" applyFont="1" applyBorder="1" applyAlignment="1">
      <alignment horizontal="center" vertical="center"/>
    </xf>
    <xf numFmtId="164" fontId="24" fillId="0" borderId="3" xfId="5" applyNumberFormat="1" applyFont="1" applyBorder="1" applyAlignment="1">
      <alignment horizontal="center" vertical="center"/>
    </xf>
    <xf numFmtId="164" fontId="19" fillId="0" borderId="0" xfId="5" applyNumberFormat="1" applyFont="1" applyAlignment="1">
      <alignment horizontal="center" vertical="center"/>
    </xf>
    <xf numFmtId="164" fontId="22" fillId="0" borderId="0" xfId="5" applyNumberFormat="1" applyAlignment="1">
      <alignment horizontal="left" vertical="center"/>
    </xf>
    <xf numFmtId="2" fontId="22" fillId="0" borderId="0" xfId="5" applyNumberFormat="1" applyAlignment="1">
      <alignment horizontal="center" vertical="center"/>
    </xf>
    <xf numFmtId="2" fontId="22" fillId="0" borderId="0" xfId="5" applyNumberFormat="1" applyAlignment="1">
      <alignment horizontal="center" vertical="center" wrapText="1"/>
    </xf>
    <xf numFmtId="0" fontId="20" fillId="0" borderId="0" xfId="6"/>
    <xf numFmtId="0" fontId="20" fillId="0" borderId="0" xfId="6" applyAlignment="1">
      <alignment horizontal="center" wrapText="1"/>
    </xf>
    <xf numFmtId="0" fontId="33" fillId="0" borderId="0" xfId="6" applyFont="1" applyAlignment="1">
      <alignment horizontal="center" vertical="center"/>
    </xf>
    <xf numFmtId="0" fontId="20" fillId="0" borderId="0" xfId="6" applyAlignment="1">
      <alignment horizontal="center" vertical="center"/>
    </xf>
    <xf numFmtId="0" fontId="20" fillId="0" borderId="0" xfId="6" applyAlignment="1">
      <alignment horizontal="left" vertical="center" wrapText="1"/>
    </xf>
    <xf numFmtId="0" fontId="19" fillId="0" borderId="0" xfId="6" applyFont="1" applyAlignment="1">
      <alignment horizontal="center" vertical="center" wrapText="1"/>
    </xf>
    <xf numFmtId="0" fontId="24" fillId="0" borderId="0" xfId="6" applyFont="1" applyAlignment="1">
      <alignment horizontal="left" wrapText="1"/>
    </xf>
    <xf numFmtId="0" fontId="43" fillId="0" borderId="0" xfId="0" applyFont="1" applyAlignment="1">
      <alignment horizontal="center"/>
    </xf>
    <xf numFmtId="0" fontId="43" fillId="0" borderId="0" xfId="0" applyFont="1"/>
    <xf numFmtId="0" fontId="44" fillId="0" borderId="0" xfId="0" applyFont="1" applyAlignment="1">
      <alignment horizontal="center"/>
    </xf>
    <xf numFmtId="0" fontId="44" fillId="0" borderId="0" xfId="0" applyFont="1"/>
    <xf numFmtId="0" fontId="43" fillId="0" borderId="0" xfId="0" applyFont="1" applyAlignment="1">
      <alignment horizontal="left"/>
    </xf>
    <xf numFmtId="0" fontId="45" fillId="0" borderId="0" xfId="0" applyFont="1" applyAlignment="1">
      <alignment horizontal="center"/>
    </xf>
    <xf numFmtId="0" fontId="21" fillId="0" borderId="0" xfId="0" applyFont="1"/>
    <xf numFmtId="0" fontId="46" fillId="0" borderId="0" xfId="0" applyFont="1" applyAlignment="1">
      <alignment horizontal="center"/>
    </xf>
    <xf numFmtId="0" fontId="37" fillId="0" borderId="0" xfId="0" applyFont="1" applyAlignment="1">
      <alignment horizontal="center"/>
    </xf>
    <xf numFmtId="0" fontId="22" fillId="0" borderId="4" xfId="5" applyBorder="1" applyAlignment="1">
      <alignment horizontal="center" vertical="center"/>
    </xf>
    <xf numFmtId="0" fontId="22" fillId="0" borderId="0" xfId="5" applyAlignment="1">
      <alignment horizontal="center" vertical="center" wrapText="1"/>
    </xf>
    <xf numFmtId="0" fontId="24" fillId="0" borderId="0" xfId="5" applyFont="1" applyAlignment="1">
      <alignment horizontal="center" vertical="center"/>
    </xf>
    <xf numFmtId="0" fontId="24" fillId="0" borderId="0" xfId="5" applyFont="1" applyAlignment="1">
      <alignment horizontal="right" vertical="center" wrapText="1"/>
    </xf>
    <xf numFmtId="0" fontId="24" fillId="0" borderId="1" xfId="5" applyFont="1" applyBorder="1" applyAlignment="1">
      <alignment horizontal="right" vertical="center" wrapText="1"/>
    </xf>
    <xf numFmtId="0" fontId="24" fillId="0" borderId="1" xfId="5" applyFont="1" applyBorder="1" applyAlignment="1">
      <alignment horizontal="right" vertical="center"/>
    </xf>
    <xf numFmtId="164" fontId="24" fillId="0" borderId="1" xfId="5" applyNumberFormat="1" applyFont="1" applyBorder="1" applyAlignment="1">
      <alignment horizontal="right" vertical="center"/>
    </xf>
    <xf numFmtId="2" fontId="22" fillId="0" borderId="0" xfId="5" applyNumberFormat="1" applyAlignment="1">
      <alignment horizontal="left" vertical="center"/>
    </xf>
    <xf numFmtId="2" fontId="22" fillId="0" borderId="0" xfId="5" applyNumberFormat="1" applyAlignment="1">
      <alignment horizontal="left" vertical="center" wrapText="1"/>
    </xf>
    <xf numFmtId="1" fontId="22" fillId="0" borderId="0" xfId="5" applyNumberFormat="1" applyAlignment="1">
      <alignment horizontal="center" vertical="center"/>
    </xf>
    <xf numFmtId="1" fontId="22" fillId="0" borderId="0" xfId="5" applyNumberFormat="1" applyAlignment="1">
      <alignment horizontal="center" vertical="center" wrapText="1"/>
    </xf>
    <xf numFmtId="164" fontId="22" fillId="0" borderId="0" xfId="5" applyNumberFormat="1" applyAlignment="1">
      <alignment horizontal="center" vertical="center"/>
    </xf>
    <xf numFmtId="0" fontId="52" fillId="0" borderId="0" xfId="5" applyFont="1" applyAlignment="1">
      <alignment horizontal="center" vertical="center"/>
    </xf>
    <xf numFmtId="0" fontId="52" fillId="0" borderId="0" xfId="5" applyFont="1" applyAlignment="1">
      <alignment vertical="center"/>
    </xf>
    <xf numFmtId="164" fontId="52" fillId="0" borderId="0" xfId="5" applyNumberFormat="1" applyFont="1" applyAlignment="1">
      <alignment horizontal="center" vertical="center"/>
    </xf>
    <xf numFmtId="2" fontId="52" fillId="0" borderId="0" xfId="5" applyNumberFormat="1" applyFont="1" applyAlignment="1">
      <alignment horizontal="left" vertical="center"/>
    </xf>
    <xf numFmtId="1" fontId="52" fillId="0" borderId="0" xfId="5" applyNumberFormat="1" applyFont="1" applyAlignment="1">
      <alignment horizontal="center" vertical="center"/>
    </xf>
    <xf numFmtId="2" fontId="52" fillId="0" borderId="0" xfId="5" applyNumberFormat="1" applyFont="1" applyAlignment="1">
      <alignment horizontal="center" vertical="center"/>
    </xf>
    <xf numFmtId="164" fontId="52" fillId="0" borderId="0" xfId="5" applyNumberFormat="1" applyFont="1" applyAlignment="1">
      <alignment horizontal="left" vertical="center"/>
    </xf>
    <xf numFmtId="0" fontId="47" fillId="0" borderId="0" xfId="8" applyFont="1"/>
    <xf numFmtId="0" fontId="53" fillId="0" borderId="0" xfId="8" applyFont="1"/>
    <xf numFmtId="0" fontId="47" fillId="0" borderId="0" xfId="8" applyFont="1" applyAlignment="1">
      <alignment horizontal="left"/>
    </xf>
    <xf numFmtId="0" fontId="47" fillId="0" borderId="0" xfId="8" applyFont="1" applyAlignment="1">
      <alignment vertical="center"/>
    </xf>
    <xf numFmtId="0" fontId="53" fillId="0" borderId="0" xfId="8" applyFont="1" applyAlignment="1">
      <alignment vertical="center"/>
    </xf>
    <xf numFmtId="0" fontId="53" fillId="0" borderId="0" xfId="8" applyFont="1" applyAlignment="1">
      <alignment horizontal="left" vertical="center"/>
    </xf>
    <xf numFmtId="0" fontId="61" fillId="0" borderId="0" xfId="6" applyFont="1" applyAlignment="1">
      <alignment horizontal="center" wrapText="1"/>
    </xf>
    <xf numFmtId="0" fontId="61" fillId="0" borderId="0" xfId="6" applyFont="1" applyAlignment="1">
      <alignment horizontal="center" vertical="center"/>
    </xf>
    <xf numFmtId="0" fontId="47" fillId="0" borderId="0" xfId="8" applyFont="1" applyAlignment="1">
      <alignment horizontal="left" vertical="center"/>
    </xf>
    <xf numFmtId="0" fontId="47" fillId="0" borderId="0" xfId="8" applyFont="1" applyAlignment="1">
      <alignment horizontal="center" vertical="center"/>
    </xf>
    <xf numFmtId="0" fontId="47" fillId="0" borderId="0" xfId="8" applyFont="1" applyAlignment="1">
      <alignment horizontal="center"/>
    </xf>
    <xf numFmtId="0" fontId="68" fillId="0" borderId="1" xfId="8" applyFont="1" applyBorder="1" applyAlignment="1">
      <alignment vertical="center" wrapText="1"/>
    </xf>
    <xf numFmtId="0" fontId="69" fillId="0" borderId="0" xfId="8" applyFont="1" applyAlignment="1">
      <alignment vertical="center" wrapText="1"/>
    </xf>
    <xf numFmtId="0" fontId="64" fillId="0" borderId="1" xfId="8" applyFont="1" applyBorder="1" applyAlignment="1">
      <alignment vertical="center"/>
    </xf>
    <xf numFmtId="0" fontId="64" fillId="0" borderId="0" xfId="8" applyFont="1" applyAlignment="1">
      <alignment vertical="center"/>
    </xf>
    <xf numFmtId="0" fontId="67" fillId="0" borderId="0" xfId="8" applyFont="1" applyAlignment="1">
      <alignment vertical="center"/>
    </xf>
    <xf numFmtId="0" fontId="65" fillId="0" borderId="1" xfId="8" applyFont="1" applyBorder="1" applyAlignment="1">
      <alignment horizontal="right" vertical="center"/>
    </xf>
    <xf numFmtId="0" fontId="64" fillId="0" borderId="0" xfId="8" applyFont="1" applyAlignment="1">
      <alignment horizontal="right" vertical="center"/>
    </xf>
    <xf numFmtId="0" fontId="65" fillId="0" borderId="1" xfId="8" applyFont="1" applyBorder="1" applyAlignment="1">
      <alignment horizontal="center" vertical="center"/>
    </xf>
    <xf numFmtId="0" fontId="72" fillId="0" borderId="1" xfId="8" applyFont="1" applyBorder="1" applyAlignment="1">
      <alignment horizontal="center" vertical="center"/>
    </xf>
    <xf numFmtId="0" fontId="65" fillId="0" borderId="0" xfId="8" applyFont="1" applyAlignment="1">
      <alignment horizontal="right" vertical="center"/>
    </xf>
    <xf numFmtId="0" fontId="65" fillId="0" borderId="0" xfId="8" applyFont="1" applyAlignment="1">
      <alignment horizontal="center" vertical="center"/>
    </xf>
    <xf numFmtId="0" fontId="72" fillId="0" borderId="0" xfId="8" applyFont="1" applyAlignment="1">
      <alignment horizontal="center" vertical="center"/>
    </xf>
    <xf numFmtId="2" fontId="64" fillId="0" borderId="0" xfId="8" applyNumberFormat="1" applyFont="1" applyAlignment="1">
      <alignment horizontal="right" vertical="center"/>
    </xf>
    <xf numFmtId="2" fontId="64" fillId="0" borderId="0" xfId="8" applyNumberFormat="1" applyFont="1" applyAlignment="1">
      <alignment vertical="center"/>
    </xf>
    <xf numFmtId="1" fontId="65" fillId="0" borderId="0" xfId="8" applyNumberFormat="1" applyFont="1" applyAlignment="1" applyProtection="1">
      <alignment vertical="center"/>
      <protection locked="0"/>
    </xf>
    <xf numFmtId="2" fontId="67" fillId="0" borderId="0" xfId="8" applyNumberFormat="1" applyFont="1" applyAlignment="1">
      <alignment horizontal="right" vertical="center"/>
    </xf>
    <xf numFmtId="0" fontId="67" fillId="0" borderId="0" xfId="8" applyFont="1"/>
    <xf numFmtId="0" fontId="64" fillId="0" borderId="0" xfId="8" applyFont="1"/>
    <xf numFmtId="0" fontId="65" fillId="0" borderId="0" xfId="8" applyFont="1" applyAlignment="1">
      <alignment vertical="center" wrapText="1"/>
    </xf>
    <xf numFmtId="1" fontId="65" fillId="0" borderId="0" xfId="8" applyNumberFormat="1" applyFont="1" applyAlignment="1" applyProtection="1">
      <alignment horizontal="right" vertical="center"/>
      <protection locked="0"/>
    </xf>
    <xf numFmtId="2" fontId="64" fillId="0" borderId="0" xfId="8" applyNumberFormat="1" applyFont="1" applyAlignment="1" applyProtection="1">
      <alignment horizontal="right" vertical="center"/>
      <protection locked="0"/>
    </xf>
    <xf numFmtId="0" fontId="65" fillId="0" borderId="0" xfId="8" applyFont="1" applyAlignment="1">
      <alignment vertical="center"/>
    </xf>
    <xf numFmtId="164" fontId="65" fillId="0" borderId="1" xfId="8" applyNumberFormat="1" applyFont="1" applyBorder="1" applyAlignment="1">
      <alignment horizontal="right" vertical="center"/>
    </xf>
    <xf numFmtId="0" fontId="69" fillId="0" borderId="0" xfId="8" applyFont="1" applyAlignment="1">
      <alignment horizontal="left" vertical="center"/>
    </xf>
    <xf numFmtId="0" fontId="69" fillId="0" borderId="0" xfId="8" applyFont="1" applyAlignment="1">
      <alignment vertical="center"/>
    </xf>
    <xf numFmtId="0" fontId="70" fillId="0" borderId="0" xfId="8" applyFont="1" applyAlignment="1">
      <alignment vertical="center"/>
    </xf>
    <xf numFmtId="0" fontId="64" fillId="0" borderId="0" xfId="8" applyFont="1" applyAlignment="1">
      <alignment horizontal="left" vertical="center"/>
    </xf>
    <xf numFmtId="0" fontId="64" fillId="0" borderId="1" xfId="8" applyFont="1" applyBorder="1" applyAlignment="1">
      <alignment horizontal="center" vertical="center"/>
    </xf>
    <xf numFmtId="44" fontId="64" fillId="0" borderId="1" xfId="8" applyNumberFormat="1" applyFont="1" applyBorder="1" applyAlignment="1">
      <alignment horizontal="center" vertical="center"/>
    </xf>
    <xf numFmtId="2" fontId="67" fillId="0" borderId="1" xfId="8" applyNumberFormat="1" applyFont="1" applyBorder="1" applyAlignment="1">
      <alignment horizontal="right" vertical="center"/>
    </xf>
    <xf numFmtId="2" fontId="64" fillId="0" borderId="1" xfId="8" applyNumberFormat="1" applyFont="1" applyBorder="1" applyAlignment="1">
      <alignment horizontal="right" vertical="center"/>
    </xf>
    <xf numFmtId="0" fontId="71" fillId="0" borderId="0" xfId="8" applyFont="1" applyAlignment="1">
      <alignment vertical="center"/>
    </xf>
    <xf numFmtId="0" fontId="71" fillId="0" borderId="0" xfId="8" applyFont="1" applyAlignment="1">
      <alignment horizontal="left" vertical="center"/>
    </xf>
    <xf numFmtId="0" fontId="79" fillId="0" borderId="0" xfId="8" applyFont="1" applyAlignment="1">
      <alignment vertical="center"/>
    </xf>
    <xf numFmtId="0" fontId="80" fillId="0" borderId="0" xfId="8" applyFont="1" applyAlignment="1">
      <alignment vertical="center"/>
    </xf>
    <xf numFmtId="0" fontId="80" fillId="0" borderId="0" xfId="8" applyFont="1" applyAlignment="1">
      <alignment horizontal="left" vertical="center"/>
    </xf>
    <xf numFmtId="0" fontId="68" fillId="2" borderId="1" xfId="8" applyFont="1" applyFill="1" applyBorder="1" applyAlignment="1">
      <alignment vertical="center" wrapText="1"/>
    </xf>
    <xf numFmtId="0" fontId="68" fillId="2" borderId="0" xfId="8" applyFont="1" applyFill="1"/>
    <xf numFmtId="0" fontId="56" fillId="2" borderId="0" xfId="8" applyFont="1" applyFill="1"/>
    <xf numFmtId="2" fontId="64" fillId="0" borderId="1" xfId="8" applyNumberFormat="1" applyFont="1" applyBorder="1" applyAlignment="1">
      <alignment vertical="center"/>
    </xf>
    <xf numFmtId="1" fontId="65" fillId="0" borderId="1" xfId="8" applyNumberFormat="1" applyFont="1" applyBorder="1" applyAlignment="1">
      <alignment horizontal="center" vertical="center"/>
    </xf>
    <xf numFmtId="0" fontId="64" fillId="0" borderId="0" xfId="8" applyFont="1" applyAlignment="1">
      <alignment horizontal="center" vertical="center"/>
    </xf>
    <xf numFmtId="1" fontId="65" fillId="0" borderId="0" xfId="8" applyNumberFormat="1" applyFont="1" applyAlignment="1">
      <alignment vertical="center"/>
    </xf>
    <xf numFmtId="1" fontId="65" fillId="0" borderId="1" xfId="8" applyNumberFormat="1" applyFont="1" applyBorder="1" applyAlignment="1" applyProtection="1">
      <alignment horizontal="center" vertical="center"/>
      <protection locked="0"/>
    </xf>
    <xf numFmtId="0" fontId="64" fillId="0" borderId="1" xfId="8" applyFont="1" applyBorder="1" applyAlignment="1">
      <alignment horizontal="center" vertical="center" wrapText="1"/>
    </xf>
    <xf numFmtId="0" fontId="64" fillId="0" borderId="0" xfId="8" applyFont="1" applyAlignment="1">
      <alignment horizontal="center" vertical="center" wrapText="1"/>
    </xf>
    <xf numFmtId="0" fontId="75" fillId="0" borderId="1" xfId="8" applyFont="1" applyBorder="1" applyAlignment="1">
      <alignment horizontal="center" vertical="center" wrapText="1"/>
    </xf>
    <xf numFmtId="0" fontId="75" fillId="0" borderId="0" xfId="8" applyFont="1" applyAlignment="1">
      <alignment horizontal="center" vertical="center" wrapText="1"/>
    </xf>
    <xf numFmtId="49" fontId="64" fillId="0" borderId="0" xfId="8" applyNumberFormat="1" applyFont="1" applyAlignment="1">
      <alignment horizontal="center" vertical="center"/>
    </xf>
    <xf numFmtId="2" fontId="67" fillId="3" borderId="1" xfId="8" applyNumberFormat="1" applyFont="1" applyFill="1" applyBorder="1" applyAlignment="1">
      <alignment horizontal="right" vertical="center"/>
    </xf>
    <xf numFmtId="1" fontId="65" fillId="3" borderId="1" xfId="8" applyNumberFormat="1" applyFont="1" applyFill="1" applyBorder="1" applyAlignment="1" applyProtection="1">
      <alignment horizontal="center" vertical="center"/>
      <protection locked="0"/>
    </xf>
    <xf numFmtId="2" fontId="64" fillId="3" borderId="1" xfId="8" applyNumberFormat="1" applyFont="1" applyFill="1" applyBorder="1" applyAlignment="1">
      <alignment horizontal="right" vertical="center"/>
    </xf>
    <xf numFmtId="2" fontId="64" fillId="3" borderId="1" xfId="8" applyNumberFormat="1" applyFont="1" applyFill="1" applyBorder="1" applyAlignment="1">
      <alignment vertical="center"/>
    </xf>
    <xf numFmtId="0" fontId="64" fillId="0" borderId="5" xfId="8" applyFont="1" applyBorder="1" applyAlignment="1">
      <alignment horizontal="center" vertical="center"/>
    </xf>
    <xf numFmtId="43" fontId="64" fillId="0" borderId="1" xfId="9" applyFont="1" applyFill="1" applyBorder="1" applyAlignment="1">
      <alignment vertical="center"/>
    </xf>
    <xf numFmtId="1" fontId="65" fillId="0" borderId="5" xfId="8" applyNumberFormat="1" applyFont="1" applyBorder="1" applyAlignment="1">
      <alignment horizontal="center" vertical="center"/>
    </xf>
    <xf numFmtId="0" fontId="64" fillId="0" borderId="12" xfId="8" applyFont="1" applyBorder="1" applyAlignment="1">
      <alignment vertical="center"/>
    </xf>
    <xf numFmtId="0" fontId="64" fillId="0" borderId="7" xfId="8" applyFont="1" applyBorder="1" applyAlignment="1">
      <alignment vertical="center"/>
    </xf>
    <xf numFmtId="0" fontId="64" fillId="0" borderId="2" xfId="8" applyFont="1" applyBorder="1" applyAlignment="1">
      <alignment horizontal="center" vertical="center"/>
    </xf>
    <xf numFmtId="1" fontId="72" fillId="0" borderId="1" xfId="8" applyNumberFormat="1" applyFont="1" applyBorder="1" applyAlignment="1" applyProtection="1">
      <alignment horizontal="center" vertical="center"/>
      <protection locked="0"/>
    </xf>
    <xf numFmtId="0" fontId="56" fillId="2" borderId="1" xfId="8" applyFont="1" applyFill="1" applyBorder="1" applyAlignment="1">
      <alignment vertical="center" wrapText="1"/>
    </xf>
    <xf numFmtId="0" fontId="56" fillId="2" borderId="0" xfId="8" applyFont="1" applyFill="1" applyAlignment="1">
      <alignment horizontal="left"/>
    </xf>
    <xf numFmtId="164" fontId="65" fillId="0" borderId="1" xfId="8" applyNumberFormat="1" applyFont="1" applyBorder="1" applyAlignment="1">
      <alignment vertical="center"/>
    </xf>
    <xf numFmtId="0" fontId="65" fillId="0" borderId="5" xfId="8" applyFont="1" applyBorder="1" applyAlignment="1">
      <alignment horizontal="right" vertical="center"/>
    </xf>
    <xf numFmtId="0" fontId="65" fillId="0" borderId="5" xfId="8" applyFont="1" applyBorder="1" applyAlignment="1">
      <alignment horizontal="center" vertical="center"/>
    </xf>
    <xf numFmtId="0" fontId="56" fillId="0" borderId="0" xfId="8" applyFont="1" applyAlignment="1">
      <alignment horizontal="center" vertical="center"/>
    </xf>
    <xf numFmtId="0" fontId="71" fillId="0" borderId="0" xfId="8" applyFont="1" applyAlignment="1">
      <alignment horizontal="left" vertical="center" wrapText="1"/>
    </xf>
    <xf numFmtId="15" fontId="81" fillId="0" borderId="0" xfId="8" applyNumberFormat="1" applyFont="1" applyAlignment="1">
      <alignment horizontal="left" vertical="center" wrapText="1"/>
    </xf>
    <xf numFmtId="2" fontId="65" fillId="0" borderId="0" xfId="8" applyNumberFormat="1" applyFont="1" applyAlignment="1">
      <alignment vertical="center"/>
    </xf>
    <xf numFmtId="0" fontId="64" fillId="0" borderId="0" xfId="8" applyFont="1" applyAlignment="1">
      <alignment horizontal="left" vertical="center" wrapText="1"/>
    </xf>
    <xf numFmtId="2" fontId="64" fillId="0" borderId="0" xfId="8" applyNumberFormat="1" applyFont="1" applyAlignment="1">
      <alignment horizontal="left" vertical="center"/>
    </xf>
    <xf numFmtId="2" fontId="65" fillId="0" borderId="0" xfId="8" applyNumberFormat="1" applyFont="1" applyAlignment="1">
      <alignment horizontal="left" vertical="center"/>
    </xf>
    <xf numFmtId="164" fontId="65" fillId="0" borderId="5" xfId="8" applyNumberFormat="1" applyFont="1" applyBorder="1" applyAlignment="1">
      <alignment vertical="center"/>
    </xf>
    <xf numFmtId="2" fontId="69" fillId="0" borderId="0" xfId="8" applyNumberFormat="1" applyFont="1" applyAlignment="1">
      <alignment horizontal="right" vertical="center"/>
    </xf>
    <xf numFmtId="0" fontId="68" fillId="0" borderId="0" xfId="8" applyFont="1" applyAlignment="1">
      <alignment horizontal="left"/>
    </xf>
    <xf numFmtId="43" fontId="65" fillId="0" borderId="0" xfId="8" applyNumberFormat="1" applyFont="1" applyAlignment="1">
      <alignment vertical="center"/>
    </xf>
    <xf numFmtId="164" fontId="65" fillId="0" borderId="0" xfId="8" applyNumberFormat="1" applyFont="1" applyAlignment="1">
      <alignment vertical="center"/>
    </xf>
    <xf numFmtId="164" fontId="65" fillId="0" borderId="0" xfId="8" applyNumberFormat="1" applyFont="1" applyAlignment="1">
      <alignment horizontal="left" vertical="center"/>
    </xf>
    <xf numFmtId="0" fontId="90" fillId="0" borderId="0" xfId="5" applyFont="1" applyAlignment="1">
      <alignment horizontal="left" vertical="center"/>
    </xf>
    <xf numFmtId="0" fontId="62" fillId="0" borderId="0" xfId="5" applyFont="1" applyAlignment="1">
      <alignment vertical="center"/>
    </xf>
    <xf numFmtId="0" fontId="61" fillId="0" borderId="0" xfId="5" applyFont="1" applyAlignment="1">
      <alignment vertical="center"/>
    </xf>
    <xf numFmtId="0" fontId="20" fillId="0" borderId="1" xfId="0" applyFont="1" applyBorder="1" applyAlignment="1">
      <alignment horizontal="left" vertical="center" wrapText="1"/>
    </xf>
    <xf numFmtId="0" fontId="20" fillId="0" borderId="1" xfId="0" applyFont="1" applyBorder="1" applyAlignment="1">
      <alignment horizontal="left" vertical="center"/>
    </xf>
    <xf numFmtId="0" fontId="19" fillId="0" borderId="1" xfId="0" applyFont="1" applyBorder="1" applyAlignment="1">
      <alignment horizontal="center" vertical="center" wrapText="1"/>
    </xf>
    <xf numFmtId="8" fontId="19" fillId="0" borderId="1" xfId="0" applyNumberFormat="1" applyFont="1" applyBorder="1" applyAlignment="1">
      <alignment horizontal="center" vertical="center" wrapText="1"/>
    </xf>
    <xf numFmtId="2" fontId="67" fillId="3" borderId="1" xfId="8" applyNumberFormat="1" applyFont="1" applyFill="1" applyBorder="1" applyAlignment="1">
      <alignment vertical="center"/>
    </xf>
    <xf numFmtId="0" fontId="20" fillId="0" borderId="1" xfId="0" applyFont="1" applyBorder="1" applyAlignment="1">
      <alignment horizontal="center" vertical="center"/>
    </xf>
    <xf numFmtId="0" fontId="20" fillId="0" borderId="1" xfId="0" applyFont="1" applyBorder="1" applyAlignment="1">
      <alignment horizontal="center" vertical="center" wrapText="1"/>
    </xf>
    <xf numFmtId="0" fontId="25" fillId="0" borderId="1" xfId="2" applyFont="1" applyFill="1" applyBorder="1" applyAlignment="1" applyProtection="1">
      <alignment horizontal="center" vertical="center"/>
    </xf>
    <xf numFmtId="0" fontId="72" fillId="0" borderId="2" xfId="8" applyFont="1" applyBorder="1" applyAlignment="1">
      <alignment vertical="center"/>
    </xf>
    <xf numFmtId="0" fontId="67" fillId="0" borderId="1" xfId="8" applyFont="1" applyBorder="1" applyAlignment="1">
      <alignment horizontal="center" vertical="center"/>
    </xf>
    <xf numFmtId="2" fontId="67" fillId="0" borderId="1" xfId="8" applyNumberFormat="1" applyFont="1" applyBorder="1" applyAlignment="1">
      <alignment vertical="center"/>
    </xf>
    <xf numFmtId="15" fontId="79" fillId="0" borderId="0" xfId="8" applyNumberFormat="1" applyFont="1" applyAlignment="1">
      <alignment horizontal="right" vertical="center" wrapText="1"/>
    </xf>
    <xf numFmtId="0" fontId="80" fillId="0" borderId="0" xfId="8" applyFont="1" applyAlignment="1">
      <alignment horizontal="left" vertical="center" wrapText="1"/>
    </xf>
    <xf numFmtId="0" fontId="80" fillId="0" borderId="0" xfId="8" applyFont="1" applyAlignment="1">
      <alignment vertical="center" wrapText="1"/>
    </xf>
    <xf numFmtId="0" fontId="24" fillId="0" borderId="10" xfId="0" applyFont="1" applyBorder="1" applyAlignment="1">
      <alignment horizontal="center" vertical="center" wrapText="1"/>
    </xf>
    <xf numFmtId="0" fontId="24" fillId="0" borderId="10" xfId="0" applyFont="1" applyBorder="1" applyAlignment="1">
      <alignment horizontal="center" vertical="center"/>
    </xf>
    <xf numFmtId="0" fontId="0" fillId="0" borderId="1" xfId="0" applyBorder="1" applyAlignment="1">
      <alignment horizontal="left" vertical="center"/>
    </xf>
    <xf numFmtId="0" fontId="0" fillId="0" borderId="1" xfId="0" applyBorder="1" applyAlignment="1">
      <alignment vertical="center"/>
    </xf>
    <xf numFmtId="0" fontId="27" fillId="0" borderId="1" xfId="0" applyFont="1" applyBorder="1" applyAlignment="1">
      <alignment horizontal="left" vertical="center" wrapText="1"/>
    </xf>
    <xf numFmtId="0" fontId="27" fillId="0" borderId="1" xfId="0" applyFont="1" applyBorder="1" applyAlignment="1">
      <alignment horizontal="left" vertical="center"/>
    </xf>
    <xf numFmtId="0" fontId="27" fillId="0" borderId="1" xfId="0" applyFont="1" applyBorder="1" applyAlignment="1">
      <alignment vertical="center"/>
    </xf>
    <xf numFmtId="164" fontId="28" fillId="0" borderId="1" xfId="0" applyNumberFormat="1" applyFont="1" applyBorder="1" applyAlignment="1">
      <alignment horizontal="center" vertical="center"/>
    </xf>
    <xf numFmtId="0" fontId="19" fillId="0" borderId="1" xfId="0" applyFont="1" applyBorder="1" applyAlignment="1">
      <alignment horizontal="left" vertical="center" wrapText="1"/>
    </xf>
    <xf numFmtId="0" fontId="19" fillId="0" borderId="1" xfId="0" applyFont="1" applyBorder="1" applyAlignment="1">
      <alignment horizontal="center" vertical="center"/>
    </xf>
    <xf numFmtId="164" fontId="19" fillId="0" borderId="1" xfId="0" applyNumberFormat="1" applyFont="1" applyBorder="1" applyAlignment="1">
      <alignment horizontal="center" vertical="center" wrapText="1"/>
    </xf>
    <xf numFmtId="0" fontId="0" fillId="0" borderId="0" xfId="0" applyAlignment="1">
      <alignment horizontal="center" vertical="center"/>
    </xf>
    <xf numFmtId="0" fontId="65" fillId="3" borderId="1" xfId="8" applyFont="1" applyFill="1" applyBorder="1" applyAlignment="1">
      <alignment horizontal="center" vertical="center" wrapText="1"/>
    </xf>
    <xf numFmtId="0" fontId="64" fillId="0" borderId="3" xfId="8" applyFont="1" applyBorder="1" applyAlignment="1">
      <alignment horizontal="center" vertical="center"/>
    </xf>
    <xf numFmtId="0" fontId="64" fillId="0" borderId="12" xfId="8" applyFont="1" applyBorder="1" applyAlignment="1">
      <alignment horizontal="center" vertical="center"/>
    </xf>
    <xf numFmtId="0" fontId="65" fillId="0" borderId="2" xfId="8" applyFont="1" applyBorder="1" applyAlignment="1">
      <alignment vertical="center" wrapText="1"/>
    </xf>
    <xf numFmtId="164" fontId="65" fillId="0" borderId="5" xfId="8" applyNumberFormat="1" applyFont="1" applyBorder="1" applyAlignment="1">
      <alignment horizontal="center" vertical="center"/>
    </xf>
    <xf numFmtId="0" fontId="64" fillId="0" borderId="2" xfId="8" applyFont="1" applyBorder="1" applyAlignment="1">
      <alignment horizontal="center" vertical="center" wrapText="1"/>
    </xf>
    <xf numFmtId="0" fontId="71" fillId="0" borderId="0" xfId="8" applyFont="1" applyAlignment="1">
      <alignment vertical="center" wrapText="1"/>
    </xf>
    <xf numFmtId="0" fontId="64" fillId="3" borderId="1" xfId="8" applyFont="1" applyFill="1" applyBorder="1" applyAlignment="1">
      <alignment horizontal="center" vertical="center"/>
    </xf>
    <xf numFmtId="0" fontId="96" fillId="0" borderId="0" xfId="0" applyFont="1" applyAlignment="1">
      <alignment horizontal="left" vertical="center"/>
    </xf>
    <xf numFmtId="0" fontId="82" fillId="2" borderId="1" xfId="8" applyFont="1" applyFill="1" applyBorder="1" applyAlignment="1">
      <alignment vertical="center"/>
    </xf>
    <xf numFmtId="0" fontId="101" fillId="0" borderId="0" xfId="8" applyFont="1" applyAlignment="1">
      <alignment horizontal="left" vertical="center"/>
    </xf>
    <xf numFmtId="0" fontId="103" fillId="0" borderId="0" xfId="0" applyFont="1"/>
    <xf numFmtId="0" fontId="98" fillId="0" borderId="1" xfId="0" applyFont="1" applyBorder="1" applyAlignment="1">
      <alignment vertical="center"/>
    </xf>
    <xf numFmtId="0" fontId="99" fillId="0" borderId="1" xfId="8" applyFont="1" applyBorder="1" applyAlignment="1">
      <alignment vertical="center" wrapText="1"/>
    </xf>
    <xf numFmtId="0" fontId="72" fillId="0" borderId="5" xfId="8" applyFont="1" applyBorder="1" applyAlignment="1">
      <alignment horizontal="right" vertical="center"/>
    </xf>
    <xf numFmtId="0" fontId="99" fillId="0" borderId="0" xfId="8" applyFont="1" applyAlignment="1">
      <alignment vertical="center" wrapText="1"/>
    </xf>
    <xf numFmtId="15" fontId="104" fillId="0" borderId="0" xfId="8" applyNumberFormat="1" applyFont="1" applyAlignment="1">
      <alignment horizontal="left" vertical="center"/>
    </xf>
    <xf numFmtId="164" fontId="105" fillId="0" borderId="0" xfId="8" applyNumberFormat="1" applyFont="1" applyAlignment="1">
      <alignment horizontal="left" vertical="center"/>
    </xf>
    <xf numFmtId="0" fontId="82" fillId="0" borderId="0" xfId="8" applyFont="1" applyAlignment="1">
      <alignment horizontal="left" vertical="center"/>
    </xf>
    <xf numFmtId="0" fontId="82" fillId="0" borderId="0" xfId="8" applyFont="1" applyAlignment="1">
      <alignment vertical="center"/>
    </xf>
    <xf numFmtId="2" fontId="82" fillId="0" borderId="0" xfId="8" applyNumberFormat="1" applyFont="1" applyAlignment="1">
      <alignment horizontal="left" vertical="center"/>
    </xf>
    <xf numFmtId="164" fontId="79" fillId="0" borderId="0" xfId="8" applyNumberFormat="1" applyFont="1" applyAlignment="1">
      <alignment horizontal="right" vertical="center"/>
    </xf>
    <xf numFmtId="164" fontId="71" fillId="0" borderId="0" xfId="8" applyNumberFormat="1" applyFont="1" applyAlignment="1">
      <alignment horizontal="right" vertical="center" wrapText="1"/>
    </xf>
    <xf numFmtId="164" fontId="81" fillId="0" borderId="0" xfId="8" applyNumberFormat="1" applyFont="1" applyAlignment="1">
      <alignment horizontal="right" vertical="center" wrapText="1"/>
    </xf>
    <xf numFmtId="164" fontId="82" fillId="0" borderId="0" xfId="8" applyNumberFormat="1" applyFont="1" applyAlignment="1">
      <alignment horizontal="right" vertical="center"/>
    </xf>
    <xf numFmtId="164" fontId="105" fillId="0" borderId="0" xfId="8" applyNumberFormat="1" applyFont="1" applyAlignment="1">
      <alignment horizontal="right" vertical="center"/>
    </xf>
    <xf numFmtId="164" fontId="99" fillId="0" borderId="1" xfId="8" applyNumberFormat="1" applyFont="1" applyBorder="1" applyAlignment="1">
      <alignment horizontal="right" vertical="center"/>
    </xf>
    <xf numFmtId="164" fontId="82" fillId="2" borderId="1" xfId="8" applyNumberFormat="1" applyFont="1" applyFill="1" applyBorder="1" applyAlignment="1">
      <alignment horizontal="right" vertical="center"/>
    </xf>
    <xf numFmtId="164" fontId="82" fillId="2" borderId="0" xfId="8" applyNumberFormat="1" applyFont="1" applyFill="1" applyAlignment="1">
      <alignment horizontal="right" vertical="center"/>
    </xf>
    <xf numFmtId="164" fontId="64" fillId="0" borderId="0" xfId="8" applyNumberFormat="1" applyFont="1" applyAlignment="1">
      <alignment horizontal="right" vertical="center"/>
    </xf>
    <xf numFmtId="164" fontId="65" fillId="0" borderId="0" xfId="8" applyNumberFormat="1" applyFont="1" applyAlignment="1">
      <alignment horizontal="right" vertical="center"/>
    </xf>
    <xf numFmtId="164" fontId="64" fillId="0" borderId="0" xfId="8" applyNumberFormat="1" applyFont="1" applyAlignment="1">
      <alignment horizontal="right" vertical="center" wrapText="1"/>
    </xf>
    <xf numFmtId="164" fontId="47" fillId="0" borderId="0" xfId="8" applyNumberFormat="1" applyFont="1" applyAlignment="1">
      <alignment horizontal="right"/>
    </xf>
    <xf numFmtId="2" fontId="82" fillId="0" borderId="1" xfId="8" applyNumberFormat="1" applyFont="1" applyBorder="1" applyAlignment="1">
      <alignment horizontal="left" vertical="center"/>
    </xf>
    <xf numFmtId="164" fontId="82" fillId="0" borderId="1" xfId="8" applyNumberFormat="1" applyFont="1" applyBorder="1" applyAlignment="1">
      <alignment horizontal="right" vertical="center"/>
    </xf>
    <xf numFmtId="0" fontId="98" fillId="0" borderId="0" xfId="0" applyFont="1" applyAlignment="1">
      <alignment vertical="center"/>
    </xf>
    <xf numFmtId="0" fontId="65" fillId="0" borderId="0" xfId="8" applyFont="1" applyAlignment="1">
      <alignment horizontal="center" vertical="center" wrapText="1"/>
    </xf>
    <xf numFmtId="0" fontId="72" fillId="0" borderId="1" xfId="8" applyFont="1" applyBorder="1" applyAlignment="1">
      <alignment vertical="center" wrapText="1"/>
    </xf>
    <xf numFmtId="0" fontId="112" fillId="0" borderId="0" xfId="0" applyFont="1" applyAlignment="1">
      <alignment vertical="center"/>
    </xf>
    <xf numFmtId="49" fontId="112" fillId="0" borderId="1" xfId="0" applyNumberFormat="1" applyFont="1" applyBorder="1" applyAlignment="1">
      <alignment vertical="center"/>
    </xf>
    <xf numFmtId="49" fontId="112" fillId="0" borderId="1" xfId="0" applyNumberFormat="1" applyFont="1" applyBorder="1" applyAlignment="1">
      <alignment vertical="center" wrapText="1"/>
    </xf>
    <xf numFmtId="49" fontId="112" fillId="0" borderId="0" xfId="13" applyNumberFormat="1" applyFont="1" applyAlignment="1">
      <alignment vertical="center" wrapText="1"/>
    </xf>
    <xf numFmtId="0" fontId="112" fillId="0" borderId="0" xfId="13" applyFont="1" applyAlignment="1">
      <alignment vertical="center"/>
    </xf>
    <xf numFmtId="49" fontId="112" fillId="0" borderId="1" xfId="13" applyNumberFormat="1" applyFont="1" applyBorder="1" applyAlignment="1">
      <alignment vertical="center"/>
    </xf>
    <xf numFmtId="49" fontId="112" fillId="0" borderId="1" xfId="13" applyNumberFormat="1" applyFont="1" applyBorder="1" applyAlignment="1">
      <alignment vertical="center" wrapText="1"/>
    </xf>
    <xf numFmtId="49" fontId="112" fillId="0" borderId="0" xfId="13" applyNumberFormat="1" applyFont="1" applyAlignment="1">
      <alignment vertical="center"/>
    </xf>
    <xf numFmtId="49" fontId="15" fillId="0" borderId="0" xfId="14" applyNumberFormat="1" applyAlignment="1">
      <alignment vertical="center" wrapText="1"/>
    </xf>
    <xf numFmtId="0" fontId="15" fillId="0" borderId="0" xfId="14" applyAlignment="1">
      <alignment vertical="center"/>
    </xf>
    <xf numFmtId="49" fontId="15" fillId="0" borderId="0" xfId="14" applyNumberFormat="1" applyAlignment="1">
      <alignment vertical="center"/>
    </xf>
    <xf numFmtId="49" fontId="112" fillId="0" borderId="1" xfId="15" applyNumberFormat="1" applyFont="1" applyBorder="1" applyAlignment="1">
      <alignment vertical="center"/>
    </xf>
    <xf numFmtId="49" fontId="112" fillId="0" borderId="1" xfId="15" applyNumberFormat="1" applyFont="1" applyBorder="1" applyAlignment="1">
      <alignment vertical="center" wrapText="1"/>
    </xf>
    <xf numFmtId="0" fontId="112" fillId="0" borderId="0" xfId="15" applyFont="1" applyAlignment="1">
      <alignment vertical="center"/>
    </xf>
    <xf numFmtId="0" fontId="72" fillId="0" borderId="0" xfId="6" applyFont="1" applyAlignment="1">
      <alignment horizontal="left" vertical="center"/>
    </xf>
    <xf numFmtId="0" fontId="119" fillId="0" borderId="1" xfId="6" applyFont="1" applyBorder="1" applyAlignment="1">
      <alignment horizontal="left" vertical="center" wrapText="1"/>
    </xf>
    <xf numFmtId="0" fontId="119" fillId="0" borderId="1" xfId="6" applyFont="1" applyBorder="1" applyAlignment="1">
      <alignment horizontal="center" vertical="center" wrapText="1"/>
    </xf>
    <xf numFmtId="0" fontId="120" fillId="0" borderId="0" xfId="6" applyFont="1" applyAlignment="1">
      <alignment horizontal="center" vertical="center"/>
    </xf>
    <xf numFmtId="0" fontId="120" fillId="0" borderId="1" xfId="6" applyFont="1" applyBorder="1" applyAlignment="1">
      <alignment horizontal="left" vertical="center" wrapText="1"/>
    </xf>
    <xf numFmtId="0" fontId="119" fillId="0" borderId="1" xfId="6" applyFont="1" applyBorder="1" applyAlignment="1">
      <alignment vertical="center" wrapText="1"/>
    </xf>
    <xf numFmtId="0" fontId="119" fillId="0" borderId="0" xfId="6" applyFont="1" applyAlignment="1">
      <alignment horizontal="center" vertical="center"/>
    </xf>
    <xf numFmtId="0" fontId="123" fillId="0" borderId="0" xfId="0" applyFont="1" applyAlignment="1">
      <alignment horizontal="left" vertical="center"/>
    </xf>
    <xf numFmtId="0" fontId="124" fillId="0" borderId="0" xfId="0" applyFont="1" applyAlignment="1">
      <alignment vertical="center"/>
    </xf>
    <xf numFmtId="0" fontId="113" fillId="0" borderId="0" xfId="6" applyFont="1" applyAlignment="1">
      <alignment horizontal="left" wrapText="1"/>
    </xf>
    <xf numFmtId="0" fontId="64" fillId="4" borderId="1" xfId="8" applyFont="1" applyFill="1" applyBorder="1" applyAlignment="1">
      <alignment horizontal="center" vertical="center"/>
    </xf>
    <xf numFmtId="2" fontId="64" fillId="4" borderId="1" xfId="8" applyNumberFormat="1" applyFont="1" applyFill="1" applyBorder="1" applyAlignment="1">
      <alignment vertical="center"/>
    </xf>
    <xf numFmtId="1" fontId="65" fillId="4" borderId="1" xfId="8" applyNumberFormat="1" applyFont="1" applyFill="1" applyBorder="1" applyAlignment="1" applyProtection="1">
      <alignment horizontal="center" vertical="center"/>
      <protection locked="0"/>
    </xf>
    <xf numFmtId="2" fontId="64" fillId="4" borderId="1" xfId="8" applyNumberFormat="1" applyFont="1" applyFill="1" applyBorder="1" applyAlignment="1">
      <alignment horizontal="right" vertical="center"/>
    </xf>
    <xf numFmtId="0" fontId="65" fillId="4" borderId="3" xfId="8" applyFont="1" applyFill="1" applyBorder="1" applyAlignment="1">
      <alignment horizontal="center" vertical="center" wrapText="1"/>
    </xf>
    <xf numFmtId="0" fontId="65" fillId="4" borderId="1" xfId="8" applyFont="1" applyFill="1" applyBorder="1" applyAlignment="1">
      <alignment horizontal="center" vertical="center" wrapText="1"/>
    </xf>
    <xf numFmtId="49" fontId="13" fillId="0" borderId="1" xfId="14" applyNumberFormat="1" applyFont="1" applyBorder="1" applyAlignment="1">
      <alignment vertical="center" wrapText="1"/>
    </xf>
    <xf numFmtId="49" fontId="13" fillId="0" borderId="1" xfId="14" applyNumberFormat="1" applyFont="1" applyBorder="1" applyAlignment="1">
      <alignment vertical="center"/>
    </xf>
    <xf numFmtId="49" fontId="13" fillId="0" borderId="1" xfId="0" applyNumberFormat="1" applyFont="1" applyBorder="1" applyAlignment="1">
      <alignment vertical="center" wrapText="1"/>
    </xf>
    <xf numFmtId="49" fontId="13" fillId="0" borderId="0" xfId="15" applyNumberFormat="1" applyFont="1" applyAlignment="1">
      <alignment vertical="center" wrapText="1"/>
    </xf>
    <xf numFmtId="49" fontId="13" fillId="0" borderId="0" xfId="15" applyNumberFormat="1" applyFont="1" applyAlignment="1">
      <alignment vertical="center"/>
    </xf>
    <xf numFmtId="0" fontId="13" fillId="0" borderId="0" xfId="15" applyFont="1" applyAlignment="1">
      <alignment vertical="center"/>
    </xf>
    <xf numFmtId="49" fontId="65" fillId="0" borderId="0" xfId="14" applyNumberFormat="1" applyFont="1" applyAlignment="1">
      <alignment vertical="center"/>
    </xf>
    <xf numFmtId="49" fontId="65" fillId="0" borderId="0" xfId="15" applyNumberFormat="1" applyFont="1" applyAlignment="1">
      <alignment vertical="center"/>
    </xf>
    <xf numFmtId="164" fontId="119" fillId="0" borderId="1" xfId="6" applyNumberFormat="1" applyFont="1" applyBorder="1" applyAlignment="1">
      <alignment horizontal="left" vertical="center" wrapText="1"/>
    </xf>
    <xf numFmtId="0" fontId="127" fillId="0" borderId="0" xfId="6" applyFont="1" applyAlignment="1">
      <alignment horizontal="left" vertical="center" wrapText="1"/>
    </xf>
    <xf numFmtId="0" fontId="79" fillId="0" borderId="0" xfId="8" applyFont="1" applyAlignment="1">
      <alignment horizontal="left" vertical="center" wrapText="1"/>
    </xf>
    <xf numFmtId="0" fontId="63" fillId="0" borderId="0" xfId="0" applyFont="1" applyAlignment="1">
      <alignment horizontal="left" vertical="center"/>
    </xf>
    <xf numFmtId="0" fontId="103" fillId="0" borderId="0" xfId="0" applyFont="1" applyAlignment="1">
      <alignment vertical="center"/>
    </xf>
    <xf numFmtId="0" fontId="129" fillId="0" borderId="1" xfId="0" applyFont="1" applyBorder="1" applyAlignment="1">
      <alignment vertical="center"/>
    </xf>
    <xf numFmtId="8" fontId="129" fillId="0" borderId="1" xfId="0" applyNumberFormat="1" applyFont="1" applyBorder="1" applyAlignment="1">
      <alignment vertical="center"/>
    </xf>
    <xf numFmtId="2" fontId="67" fillId="4" borderId="2" xfId="8" applyNumberFormat="1" applyFont="1" applyFill="1" applyBorder="1" applyAlignment="1">
      <alignment vertical="center"/>
    </xf>
    <xf numFmtId="1" fontId="72" fillId="4" borderId="1" xfId="8" applyNumberFormat="1" applyFont="1" applyFill="1" applyBorder="1" applyAlignment="1" applyProtection="1">
      <alignment horizontal="center" vertical="center"/>
      <protection locked="0"/>
    </xf>
    <xf numFmtId="2" fontId="67" fillId="4" borderId="1" xfId="8" applyNumberFormat="1" applyFont="1" applyFill="1" applyBorder="1" applyAlignment="1">
      <alignment horizontal="right" vertical="center"/>
    </xf>
    <xf numFmtId="0" fontId="126" fillId="0" borderId="0" xfId="6" applyFont="1" applyAlignment="1">
      <alignment horizontal="left" wrapText="1"/>
    </xf>
    <xf numFmtId="0" fontId="126" fillId="0" borderId="0" xfId="6" applyFont="1" applyAlignment="1">
      <alignment horizontal="left" vertical="center" wrapText="1"/>
    </xf>
    <xf numFmtId="2" fontId="67" fillId="4" borderId="1" xfId="8" applyNumberFormat="1" applyFont="1" applyFill="1" applyBorder="1" applyAlignment="1">
      <alignment vertical="center"/>
    </xf>
    <xf numFmtId="0" fontId="67" fillId="4" borderId="1" xfId="8" applyFont="1" applyFill="1" applyBorder="1" applyAlignment="1">
      <alignment horizontal="center" vertical="center"/>
    </xf>
    <xf numFmtId="0" fontId="67" fillId="3" borderId="1" xfId="8" applyFont="1" applyFill="1" applyBorder="1" applyAlignment="1">
      <alignment horizontal="center" vertical="center"/>
    </xf>
    <xf numFmtId="0" fontId="64" fillId="0" borderId="1" xfId="8" quotePrefix="1" applyFont="1" applyBorder="1" applyAlignment="1">
      <alignment horizontal="center" vertical="center"/>
    </xf>
    <xf numFmtId="0" fontId="65" fillId="0" borderId="1" xfId="8" applyFont="1" applyBorder="1" applyAlignment="1">
      <alignment horizontal="center" vertical="center" wrapText="1"/>
    </xf>
    <xf numFmtId="1" fontId="72" fillId="3" borderId="1" xfId="8" applyNumberFormat="1" applyFont="1" applyFill="1" applyBorder="1" applyAlignment="1" applyProtection="1">
      <alignment horizontal="center" vertical="center"/>
      <protection locked="0"/>
    </xf>
    <xf numFmtId="0" fontId="65" fillId="0" borderId="1" xfId="8" applyFont="1" applyBorder="1" applyAlignment="1">
      <alignment vertical="center" wrapText="1"/>
    </xf>
    <xf numFmtId="0" fontId="65" fillId="0" borderId="5" xfId="8" applyFont="1" applyBorder="1" applyAlignment="1">
      <alignment vertical="center" wrapText="1"/>
    </xf>
    <xf numFmtId="0" fontId="132" fillId="0" borderId="1" xfId="2" quotePrefix="1" applyFont="1" applyBorder="1" applyAlignment="1" applyProtection="1">
      <alignment horizontal="left" vertical="center" wrapText="1"/>
    </xf>
    <xf numFmtId="0" fontId="132" fillId="0" borderId="1" xfId="2" applyFont="1" applyBorder="1" applyAlignment="1" applyProtection="1">
      <alignment horizontal="left" vertical="center" wrapText="1"/>
    </xf>
    <xf numFmtId="44" fontId="132" fillId="0" borderId="1" xfId="2" quotePrefix="1" applyNumberFormat="1" applyFont="1" applyBorder="1" applyAlignment="1" applyProtection="1">
      <alignment horizontal="left" vertical="center" wrapText="1"/>
    </xf>
    <xf numFmtId="0" fontId="79" fillId="0" borderId="0" xfId="8" applyFont="1" applyAlignment="1">
      <alignment horizontal="left" vertical="center"/>
    </xf>
    <xf numFmtId="0" fontId="67" fillId="0" borderId="0" xfId="8" applyFont="1" applyAlignment="1">
      <alignment vertical="center" wrapText="1"/>
    </xf>
    <xf numFmtId="0" fontId="108" fillId="0" borderId="0" xfId="8" applyFont="1" applyAlignment="1">
      <alignment horizontal="left" vertical="center"/>
    </xf>
    <xf numFmtId="164" fontId="72" fillId="0" borderId="0" xfId="8" applyNumberFormat="1" applyFont="1" applyAlignment="1">
      <alignment horizontal="right" vertical="center"/>
    </xf>
    <xf numFmtId="0" fontId="78" fillId="0" borderId="0" xfId="0" applyFont="1" applyAlignment="1">
      <alignment vertical="center"/>
    </xf>
    <xf numFmtId="0" fontId="65" fillId="2" borderId="0" xfId="8" applyFont="1" applyFill="1" applyAlignment="1">
      <alignment vertical="center"/>
    </xf>
    <xf numFmtId="164" fontId="65" fillId="2" borderId="0" xfId="8" applyNumberFormat="1" applyFont="1" applyFill="1" applyAlignment="1">
      <alignment horizontal="right" vertical="center"/>
    </xf>
    <xf numFmtId="0" fontId="134" fillId="0" borderId="0" xfId="0" applyFont="1" applyAlignment="1">
      <alignment vertical="center"/>
    </xf>
    <xf numFmtId="49" fontId="12" fillId="0" borderId="1" xfId="14" applyNumberFormat="1" applyFont="1" applyBorder="1" applyAlignment="1">
      <alignment vertical="center" wrapText="1"/>
    </xf>
    <xf numFmtId="0" fontId="56" fillId="0" borderId="0" xfId="8" applyFont="1" applyAlignment="1">
      <alignment horizontal="left"/>
    </xf>
    <xf numFmtId="0" fontId="23" fillId="0" borderId="0" xfId="2" applyFill="1" applyAlignment="1" applyProtection="1">
      <alignment horizontal="center"/>
    </xf>
    <xf numFmtId="0" fontId="11" fillId="0" borderId="0" xfId="16" applyAlignment="1">
      <alignment vertical="center"/>
    </xf>
    <xf numFmtId="0" fontId="69" fillId="0" borderId="0" xfId="16" applyFont="1" applyAlignment="1">
      <alignment vertical="center"/>
    </xf>
    <xf numFmtId="49" fontId="11" fillId="0" borderId="0" xfId="16" applyNumberFormat="1" applyAlignment="1">
      <alignment vertical="center"/>
    </xf>
    <xf numFmtId="49" fontId="11" fillId="0" borderId="0" xfId="16" applyNumberFormat="1" applyAlignment="1">
      <alignment vertical="center" wrapText="1"/>
    </xf>
    <xf numFmtId="49" fontId="11" fillId="0" borderId="1" xfId="16" applyNumberFormat="1" applyBorder="1" applyAlignment="1">
      <alignment vertical="center"/>
    </xf>
    <xf numFmtId="49" fontId="11" fillId="0" borderId="1" xfId="16" applyNumberFormat="1" applyBorder="1" applyAlignment="1">
      <alignment vertical="center" wrapText="1"/>
    </xf>
    <xf numFmtId="49" fontId="11" fillId="0" borderId="1" xfId="0" applyNumberFormat="1" applyFont="1" applyBorder="1" applyAlignment="1">
      <alignment vertical="center" wrapText="1"/>
    </xf>
    <xf numFmtId="49" fontId="11" fillId="0" borderId="0" xfId="16" applyNumberFormat="1" applyAlignment="1">
      <alignment horizontal="left" vertical="center"/>
    </xf>
    <xf numFmtId="49" fontId="11" fillId="0" borderId="0" xfId="16" applyNumberFormat="1" applyAlignment="1">
      <alignment horizontal="left" vertical="center" wrapText="1"/>
    </xf>
    <xf numFmtId="0" fontId="11" fillId="0" borderId="0" xfId="16" applyAlignment="1">
      <alignment horizontal="left" vertical="center"/>
    </xf>
    <xf numFmtId="49" fontId="11" fillId="0" borderId="1" xfId="14" applyNumberFormat="1" applyFont="1" applyBorder="1" applyAlignment="1">
      <alignment vertical="center" wrapText="1"/>
    </xf>
    <xf numFmtId="0" fontId="135" fillId="0" borderId="1" xfId="2" quotePrefix="1" applyFont="1" applyBorder="1" applyAlignment="1" applyProtection="1">
      <alignment horizontal="left" vertical="center" wrapText="1"/>
    </xf>
    <xf numFmtId="49" fontId="9" fillId="0" borderId="1" xfId="15" applyNumberFormat="1" applyFont="1" applyBorder="1" applyAlignment="1">
      <alignment vertical="center" wrapText="1"/>
    </xf>
    <xf numFmtId="49" fontId="9" fillId="0" borderId="1" xfId="0" applyNumberFormat="1" applyFont="1" applyBorder="1" applyAlignment="1">
      <alignment vertical="center" wrapText="1"/>
    </xf>
    <xf numFmtId="49" fontId="9" fillId="0" borderId="1" xfId="16" applyNumberFormat="1" applyFont="1" applyBorder="1" applyAlignment="1">
      <alignment vertical="center" wrapText="1"/>
    </xf>
    <xf numFmtId="49" fontId="9" fillId="0" borderId="1" xfId="14" applyNumberFormat="1" applyFont="1" applyBorder="1" applyAlignment="1">
      <alignment vertical="center" wrapText="1"/>
    </xf>
    <xf numFmtId="0" fontId="72" fillId="0" borderId="0" xfId="13" applyFont="1" applyAlignment="1">
      <alignment horizontal="center" vertical="center"/>
    </xf>
    <xf numFmtId="49" fontId="137" fillId="0" borderId="0" xfId="13" applyNumberFormat="1" applyFont="1" applyAlignment="1">
      <alignment vertical="center" wrapText="1"/>
    </xf>
    <xf numFmtId="49" fontId="137" fillId="0" borderId="0" xfId="13" applyNumberFormat="1" applyFont="1" applyAlignment="1">
      <alignment vertical="center"/>
    </xf>
    <xf numFmtId="49" fontId="113" fillId="0" borderId="0" xfId="13" applyNumberFormat="1" applyFont="1" applyAlignment="1">
      <alignment vertical="center"/>
    </xf>
    <xf numFmtId="49" fontId="109" fillId="0" borderId="1" xfId="14" applyNumberFormat="1" applyFont="1" applyBorder="1" applyAlignment="1">
      <alignment vertical="center" wrapText="1"/>
    </xf>
    <xf numFmtId="49" fontId="110" fillId="0" borderId="1" xfId="13" applyNumberFormat="1" applyFont="1" applyBorder="1" applyAlignment="1">
      <alignment vertical="center"/>
    </xf>
    <xf numFmtId="49" fontId="110" fillId="0" borderId="1" xfId="13" applyNumberFormat="1" applyFont="1" applyBorder="1" applyAlignment="1">
      <alignment vertical="center" wrapText="1"/>
    </xf>
    <xf numFmtId="0" fontId="141" fillId="0" borderId="1" xfId="2" quotePrefix="1" applyFont="1" applyBorder="1" applyAlignment="1" applyProtection="1">
      <alignment horizontal="left" vertical="center" wrapText="1"/>
    </xf>
    <xf numFmtId="0" fontId="60" fillId="0" borderId="0" xfId="0" applyFont="1" applyAlignment="1">
      <alignment horizontal="left" vertical="center"/>
    </xf>
    <xf numFmtId="0" fontId="142" fillId="0" borderId="0" xfId="0" applyFont="1" applyAlignment="1">
      <alignment horizontal="center" vertical="center"/>
    </xf>
    <xf numFmtId="0" fontId="61" fillId="0" borderId="0" xfId="0" applyFont="1" applyAlignment="1">
      <alignment vertical="center"/>
    </xf>
    <xf numFmtId="0" fontId="22" fillId="0" borderId="0" xfId="0" applyFont="1" applyAlignment="1">
      <alignment vertical="center"/>
    </xf>
    <xf numFmtId="0" fontId="61" fillId="0" borderId="0" xfId="0" applyFont="1" applyAlignment="1">
      <alignment horizontal="left" vertical="center"/>
    </xf>
    <xf numFmtId="0" fontId="61" fillId="0" borderId="0" xfId="0" applyFont="1" applyAlignment="1">
      <alignment horizontal="center" vertical="center"/>
    </xf>
    <xf numFmtId="0" fontId="60" fillId="0" borderId="0" xfId="0" applyFont="1" applyAlignment="1">
      <alignment horizontal="right" vertical="center"/>
    </xf>
    <xf numFmtId="0" fontId="60" fillId="0" borderId="0" xfId="0" applyFont="1" applyAlignment="1">
      <alignment vertical="center"/>
    </xf>
    <xf numFmtId="0" fontId="61" fillId="0" borderId="0" xfId="2" applyFont="1" applyAlignment="1" applyProtection="1">
      <alignment horizontal="left" vertical="center"/>
    </xf>
    <xf numFmtId="0" fontId="22" fillId="0" borderId="0" xfId="0" applyFont="1" applyAlignment="1">
      <alignment horizontal="center" vertical="center"/>
    </xf>
    <xf numFmtId="49" fontId="8" fillId="0" borderId="0" xfId="16" applyNumberFormat="1" applyFont="1" applyAlignment="1">
      <alignment horizontal="left" vertical="center"/>
    </xf>
    <xf numFmtId="0" fontId="143" fillId="0" borderId="0" xfId="0" applyFont="1"/>
    <xf numFmtId="0" fontId="144" fillId="0" borderId="0" xfId="0" applyFont="1" applyAlignment="1">
      <alignment horizontal="center" vertical="center"/>
    </xf>
    <xf numFmtId="0" fontId="67" fillId="4" borderId="2" xfId="8" applyFont="1" applyFill="1" applyBorder="1" applyAlignment="1">
      <alignment horizontal="center" vertical="center"/>
    </xf>
    <xf numFmtId="0" fontId="67" fillId="0" borderId="2" xfId="8" applyFont="1" applyBorder="1" applyAlignment="1">
      <alignment horizontal="center" vertical="center"/>
    </xf>
    <xf numFmtId="0" fontId="67" fillId="0" borderId="8" xfId="8" applyFont="1" applyBorder="1" applyAlignment="1">
      <alignment horizontal="center" vertical="center"/>
    </xf>
    <xf numFmtId="2" fontId="67" fillId="0" borderId="2" xfId="8" applyNumberFormat="1" applyFont="1" applyBorder="1" applyAlignment="1">
      <alignment horizontal="right" vertical="center"/>
    </xf>
    <xf numFmtId="0" fontId="72" fillId="0" borderId="2" xfId="8" applyFont="1" applyBorder="1" applyAlignment="1">
      <alignment horizontal="center" vertical="center" wrapText="1"/>
    </xf>
    <xf numFmtId="2" fontId="67" fillId="4" borderId="2" xfId="8" applyNumberFormat="1" applyFont="1" applyFill="1" applyBorder="1" applyAlignment="1">
      <alignment horizontal="right" vertical="center"/>
    </xf>
    <xf numFmtId="164" fontId="99" fillId="0" borderId="0" xfId="8" applyNumberFormat="1" applyFont="1" applyAlignment="1">
      <alignment horizontal="right" vertical="center"/>
    </xf>
    <xf numFmtId="0" fontId="129" fillId="0" borderId="0" xfId="0" applyFont="1" applyAlignment="1">
      <alignment vertical="center"/>
    </xf>
    <xf numFmtId="8" fontId="129" fillId="0" borderId="0" xfId="0" applyNumberFormat="1" applyFont="1" applyAlignment="1">
      <alignment vertical="center"/>
    </xf>
    <xf numFmtId="44" fontId="64" fillId="3" borderId="1" xfId="8" applyNumberFormat="1" applyFont="1" applyFill="1" applyBorder="1" applyAlignment="1">
      <alignment horizontal="center" vertical="center"/>
    </xf>
    <xf numFmtId="1" fontId="65" fillId="3" borderId="1" xfId="8" applyNumberFormat="1" applyFont="1" applyFill="1" applyBorder="1" applyAlignment="1">
      <alignment horizontal="center" vertical="center"/>
    </xf>
    <xf numFmtId="0" fontId="67" fillId="3" borderId="2" xfId="8" applyFont="1" applyFill="1" applyBorder="1" applyAlignment="1">
      <alignment horizontal="center" vertical="center"/>
    </xf>
    <xf numFmtId="49" fontId="6" fillId="0" borderId="1" xfId="15" applyNumberFormat="1" applyFont="1" applyBorder="1" applyAlignment="1">
      <alignment vertical="center"/>
    </xf>
    <xf numFmtId="49" fontId="6" fillId="0" borderId="1" xfId="15" applyNumberFormat="1" applyFont="1" applyBorder="1" applyAlignment="1">
      <alignment vertical="center" wrapText="1"/>
    </xf>
    <xf numFmtId="0" fontId="6" fillId="0" borderId="0" xfId="15" applyFont="1" applyAlignment="1">
      <alignment vertical="center"/>
    </xf>
    <xf numFmtId="49" fontId="6" fillId="0" borderId="1" xfId="0" applyNumberFormat="1" applyFont="1" applyBorder="1" applyAlignment="1">
      <alignment vertical="center" wrapText="1"/>
    </xf>
    <xf numFmtId="49" fontId="6" fillId="0" borderId="1" xfId="16" applyNumberFormat="1" applyFont="1" applyBorder="1" applyAlignment="1">
      <alignment vertical="center" wrapText="1"/>
    </xf>
    <xf numFmtId="49" fontId="6" fillId="0" borderId="1" xfId="14" applyNumberFormat="1" applyFont="1" applyBorder="1" applyAlignment="1">
      <alignment vertical="center" wrapText="1"/>
    </xf>
    <xf numFmtId="49" fontId="6" fillId="0" borderId="0" xfId="15" applyNumberFormat="1" applyFont="1" applyAlignment="1">
      <alignment vertical="center"/>
    </xf>
    <xf numFmtId="49" fontId="6" fillId="0" borderId="0" xfId="15" applyNumberFormat="1" applyFont="1" applyAlignment="1">
      <alignment vertical="center" wrapText="1"/>
    </xf>
    <xf numFmtId="0" fontId="24" fillId="0" borderId="3" xfId="5" applyFont="1" applyBorder="1" applyAlignment="1">
      <alignment horizontal="right" vertical="center" wrapText="1"/>
    </xf>
    <xf numFmtId="0" fontId="24" fillId="0" borderId="0" xfId="5" applyFont="1" applyAlignment="1">
      <alignment horizontal="right" vertical="center"/>
    </xf>
    <xf numFmtId="0" fontId="19" fillId="0" borderId="0" xfId="5" applyFont="1" applyAlignment="1">
      <alignment horizontal="right" vertical="center" wrapText="1"/>
    </xf>
    <xf numFmtId="49" fontId="5" fillId="0" borderId="1" xfId="15" applyNumberFormat="1" applyFont="1" applyBorder="1" applyAlignment="1">
      <alignment vertical="center" wrapText="1"/>
    </xf>
    <xf numFmtId="49" fontId="7" fillId="0" borderId="0" xfId="15" applyNumberFormat="1" applyFont="1" applyAlignment="1">
      <alignment vertical="center" wrapText="1"/>
    </xf>
    <xf numFmtId="49" fontId="5" fillId="0" borderId="1" xfId="16" applyNumberFormat="1" applyFont="1" applyBorder="1" applyAlignment="1">
      <alignment vertical="center" wrapText="1"/>
    </xf>
    <xf numFmtId="15" fontId="113" fillId="0" borderId="0" xfId="6" applyNumberFormat="1" applyFont="1" applyAlignment="1">
      <alignment horizontal="left" wrapText="1"/>
    </xf>
    <xf numFmtId="49" fontId="4" fillId="0" borderId="1" xfId="14" applyNumberFormat="1" applyFont="1" applyBorder="1" applyAlignment="1">
      <alignment vertical="center" wrapText="1"/>
    </xf>
    <xf numFmtId="49" fontId="3" fillId="0" borderId="1" xfId="14" applyNumberFormat="1" applyFont="1" applyBorder="1" applyAlignment="1">
      <alignment vertical="center"/>
    </xf>
    <xf numFmtId="49" fontId="3" fillId="0" borderId="1" xfId="15" applyNumberFormat="1" applyFont="1" applyBorder="1" applyAlignment="1">
      <alignment vertical="center" wrapText="1"/>
    </xf>
    <xf numFmtId="49" fontId="2" fillId="0" borderId="1" xfId="14" applyNumberFormat="1" applyFont="1" applyBorder="1" applyAlignment="1">
      <alignment vertical="center" wrapText="1"/>
    </xf>
    <xf numFmtId="0" fontId="53" fillId="0" borderId="0" xfId="6" applyFont="1" applyAlignment="1">
      <alignment horizontal="left" vertical="center" wrapText="1"/>
    </xf>
    <xf numFmtId="0" fontId="58" fillId="0" borderId="0" xfId="0" applyFont="1" applyAlignment="1">
      <alignment horizontal="center" vertical="center" wrapText="1"/>
    </xf>
    <xf numFmtId="0" fontId="59" fillId="0" borderId="0" xfId="0" applyFont="1" applyAlignment="1">
      <alignment horizontal="center" vertical="center" wrapText="1"/>
    </xf>
    <xf numFmtId="0" fontId="71" fillId="0" borderId="0" xfId="8" applyFont="1" applyAlignment="1">
      <alignment horizontal="left" vertical="center" wrapText="1"/>
    </xf>
    <xf numFmtId="0" fontId="91" fillId="0" borderId="0" xfId="2" applyFont="1" applyFill="1" applyAlignment="1" applyProtection="1">
      <alignment horizontal="left" vertical="center"/>
    </xf>
    <xf numFmtId="49" fontId="65" fillId="0" borderId="0" xfId="16" applyNumberFormat="1" applyFont="1" applyAlignment="1">
      <alignment horizontal="left" vertical="center"/>
    </xf>
    <xf numFmtId="49" fontId="8" fillId="0" borderId="0" xfId="16" applyNumberFormat="1" applyFont="1" applyAlignment="1">
      <alignment horizontal="left" vertical="center"/>
    </xf>
    <xf numFmtId="49" fontId="11" fillId="0" borderId="0" xfId="16" applyNumberFormat="1" applyAlignment="1">
      <alignment horizontal="left" vertical="center"/>
    </xf>
    <xf numFmtId="0" fontId="84" fillId="0" borderId="0" xfId="4" applyFont="1" applyAlignment="1">
      <alignment horizontal="left" vertical="center"/>
    </xf>
    <xf numFmtId="0" fontId="61" fillId="0" borderId="0" xfId="5" applyFont="1" applyAlignment="1">
      <alignment horizontal="left" vertical="center" wrapText="1"/>
    </xf>
    <xf numFmtId="0" fontId="60" fillId="0" borderId="0" xfId="5" applyFont="1" applyAlignment="1">
      <alignment horizontal="left" vertical="center" wrapText="1"/>
    </xf>
    <xf numFmtId="0" fontId="36" fillId="0" borderId="0" xfId="0" applyFont="1" applyAlignment="1">
      <alignment horizontal="left" vertical="center"/>
    </xf>
    <xf numFmtId="0" fontId="24" fillId="0" borderId="1" xfId="5" applyFont="1" applyBorder="1" applyAlignment="1">
      <alignment horizontal="left" vertical="center"/>
    </xf>
    <xf numFmtId="164" fontId="24" fillId="0" borderId="3" xfId="5" applyNumberFormat="1" applyFont="1" applyBorder="1" applyAlignment="1">
      <alignment horizontal="center" vertical="center"/>
    </xf>
    <xf numFmtId="0" fontId="33" fillId="0" borderId="1" xfId="5" applyFont="1" applyBorder="1" applyAlignment="1">
      <alignment horizontal="left" vertical="center" wrapText="1"/>
    </xf>
    <xf numFmtId="0" fontId="24" fillId="0" borderId="1" xfId="5" applyFont="1" applyBorder="1" applyAlignment="1">
      <alignment horizontal="right" vertical="center" wrapText="1"/>
    </xf>
    <xf numFmtId="0" fontId="24" fillId="0" borderId="1" xfId="5" applyFont="1" applyBorder="1" applyAlignment="1">
      <alignment horizontal="right" vertical="center"/>
    </xf>
    <xf numFmtId="0" fontId="24" fillId="0" borderId="1" xfId="5" applyFont="1" applyBorder="1" applyAlignment="1">
      <alignment vertical="center" wrapText="1"/>
    </xf>
    <xf numFmtId="164" fontId="24" fillId="0" borderId="1" xfId="5" applyNumberFormat="1" applyFont="1" applyBorder="1" applyAlignment="1">
      <alignment horizontal="center" vertical="center"/>
    </xf>
    <xf numFmtId="0" fontId="22" fillId="0" borderId="1" xfId="5" applyBorder="1" applyAlignment="1">
      <alignment horizontal="right" vertical="center" wrapText="1"/>
    </xf>
    <xf numFmtId="0" fontId="24" fillId="0" borderId="3" xfId="5" applyFont="1" applyBorder="1" applyAlignment="1">
      <alignment horizontal="left" vertical="center" wrapText="1"/>
    </xf>
    <xf numFmtId="0" fontId="24" fillId="0" borderId="7" xfId="5" applyFont="1" applyBorder="1" applyAlignment="1">
      <alignment horizontal="left" vertical="center" wrapText="1"/>
    </xf>
    <xf numFmtId="0" fontId="24" fillId="0" borderId="1" xfId="5" applyFont="1" applyBorder="1" applyAlignment="1">
      <alignment horizontal="left" vertical="center" wrapText="1"/>
    </xf>
    <xf numFmtId="0" fontId="24" fillId="0" borderId="3" xfId="5" applyFont="1" applyBorder="1" applyAlignment="1">
      <alignment horizontal="right" vertical="center" wrapText="1"/>
    </xf>
    <xf numFmtId="0" fontId="24" fillId="0" borderId="7" xfId="5" applyFont="1" applyBorder="1" applyAlignment="1">
      <alignment horizontal="right" vertical="center" wrapText="1"/>
    </xf>
    <xf numFmtId="0" fontId="64" fillId="0" borderId="0" xfId="8" applyFont="1" applyAlignment="1">
      <alignment horizontal="left" vertical="center"/>
    </xf>
    <xf numFmtId="0" fontId="94" fillId="0" borderId="3" xfId="0" applyFont="1" applyBorder="1" applyAlignment="1">
      <alignment horizontal="left" vertical="center" wrapText="1"/>
    </xf>
    <xf numFmtId="0" fontId="94" fillId="0" borderId="12" xfId="0" applyFont="1" applyBorder="1" applyAlignment="1">
      <alignment horizontal="left" vertical="center" wrapText="1"/>
    </xf>
    <xf numFmtId="0" fontId="94" fillId="0" borderId="7" xfId="0" applyFont="1" applyBorder="1" applyAlignment="1">
      <alignment horizontal="left" vertical="center" wrapText="1"/>
    </xf>
    <xf numFmtId="0" fontId="93" fillId="0" borderId="3" xfId="0" applyFont="1" applyBorder="1" applyAlignment="1">
      <alignment horizontal="left" vertical="center" wrapText="1"/>
    </xf>
    <xf numFmtId="0" fontId="93" fillId="0" borderId="12" xfId="0" applyFont="1" applyBorder="1" applyAlignment="1">
      <alignment horizontal="left" vertical="center" wrapText="1"/>
    </xf>
    <xf numFmtId="0" fontId="93" fillId="0" borderId="7" xfId="0" applyFont="1" applyBorder="1" applyAlignment="1">
      <alignment horizontal="left" vertical="center" wrapText="1"/>
    </xf>
    <xf numFmtId="0" fontId="64" fillId="3" borderId="2" xfId="8" applyFont="1" applyFill="1" applyBorder="1" applyAlignment="1">
      <alignment horizontal="center" vertical="center"/>
    </xf>
    <xf numFmtId="0" fontId="64" fillId="3" borderId="8" xfId="8" applyFont="1" applyFill="1" applyBorder="1" applyAlignment="1">
      <alignment horizontal="center" vertical="center"/>
    </xf>
    <xf numFmtId="0" fontId="64" fillId="0" borderId="1" xfId="8" applyFont="1" applyBorder="1" applyAlignment="1">
      <alignment horizontal="left" vertical="center" wrapText="1"/>
    </xf>
    <xf numFmtId="0" fontId="64" fillId="0" borderId="3" xfId="8" applyFont="1" applyBorder="1" applyAlignment="1">
      <alignment horizontal="left" vertical="center" wrapText="1"/>
    </xf>
    <xf numFmtId="0" fontId="64" fillId="0" borderId="12" xfId="8" applyFont="1" applyBorder="1" applyAlignment="1">
      <alignment horizontal="left" vertical="center" wrapText="1"/>
    </xf>
    <xf numFmtId="0" fontId="64" fillId="0" borderId="7" xfId="8" applyFont="1" applyBorder="1" applyAlignment="1">
      <alignment horizontal="left" vertical="center" wrapText="1"/>
    </xf>
    <xf numFmtId="0" fontId="65" fillId="4" borderId="2" xfId="8" applyFont="1" applyFill="1" applyBorder="1" applyAlignment="1">
      <alignment horizontal="center" vertical="center" wrapText="1"/>
    </xf>
    <xf numFmtId="0" fontId="64" fillId="4" borderId="5" xfId="8" applyFont="1" applyFill="1" applyBorder="1" applyAlignment="1">
      <alignment horizontal="center" vertical="center" wrapText="1"/>
    </xf>
    <xf numFmtId="0" fontId="64" fillId="4" borderId="3" xfId="8" applyFont="1" applyFill="1" applyBorder="1" applyAlignment="1">
      <alignment horizontal="left" vertical="center" wrapText="1"/>
    </xf>
    <xf numFmtId="0" fontId="63" fillId="4" borderId="12" xfId="0" applyFont="1" applyFill="1" applyBorder="1" applyAlignment="1">
      <alignment horizontal="left" vertical="center" wrapText="1"/>
    </xf>
    <xf numFmtId="0" fontId="63" fillId="4" borderId="7" xfId="0" applyFont="1" applyFill="1" applyBorder="1" applyAlignment="1">
      <alignment horizontal="left" vertical="center" wrapText="1"/>
    </xf>
    <xf numFmtId="0" fontId="64" fillId="3" borderId="3" xfId="8" applyFont="1" applyFill="1" applyBorder="1" applyAlignment="1">
      <alignment horizontal="left" vertical="center"/>
    </xf>
    <xf numFmtId="0" fontId="64" fillId="3" borderId="12" xfId="8" applyFont="1" applyFill="1" applyBorder="1" applyAlignment="1">
      <alignment horizontal="left" vertical="center"/>
    </xf>
    <xf numFmtId="0" fontId="64" fillId="3" borderId="7" xfId="8" applyFont="1" applyFill="1" applyBorder="1" applyAlignment="1">
      <alignment horizontal="left" vertical="center"/>
    </xf>
    <xf numFmtId="0" fontId="64" fillId="4" borderId="1" xfId="8" applyFont="1" applyFill="1" applyBorder="1" applyAlignment="1">
      <alignment horizontal="left" vertical="center"/>
    </xf>
    <xf numFmtId="0" fontId="64" fillId="4" borderId="12" xfId="8" applyFont="1" applyFill="1" applyBorder="1" applyAlignment="1">
      <alignment horizontal="left" vertical="center" wrapText="1"/>
    </xf>
    <xf numFmtId="0" fontId="64" fillId="4" borderId="7" xfId="8" applyFont="1" applyFill="1" applyBorder="1" applyAlignment="1">
      <alignment horizontal="left" vertical="center" wrapText="1"/>
    </xf>
    <xf numFmtId="0" fontId="65" fillId="3" borderId="2" xfId="8" applyFont="1" applyFill="1" applyBorder="1" applyAlignment="1">
      <alignment horizontal="center" vertical="center" wrapText="1"/>
    </xf>
    <xf numFmtId="0" fontId="65" fillId="3" borderId="8" xfId="8" applyFont="1" applyFill="1" applyBorder="1" applyAlignment="1">
      <alignment horizontal="center" vertical="center" wrapText="1"/>
    </xf>
    <xf numFmtId="0" fontId="64" fillId="0" borderId="3" xfId="8" applyFont="1" applyBorder="1" applyAlignment="1">
      <alignment horizontal="left" vertical="center"/>
    </xf>
    <xf numFmtId="0" fontId="64" fillId="0" borderId="12" xfId="8" applyFont="1" applyBorder="1" applyAlignment="1">
      <alignment horizontal="left" vertical="center"/>
    </xf>
    <xf numFmtId="0" fontId="64" fillId="0" borderId="7" xfId="8" applyFont="1" applyBorder="1" applyAlignment="1">
      <alignment horizontal="left" vertical="center"/>
    </xf>
    <xf numFmtId="0" fontId="64" fillId="4" borderId="2" xfId="8" applyFont="1" applyFill="1" applyBorder="1" applyAlignment="1">
      <alignment horizontal="center" vertical="center"/>
    </xf>
    <xf numFmtId="0" fontId="64" fillId="4" borderId="5" xfId="8" applyFont="1" applyFill="1" applyBorder="1" applyAlignment="1">
      <alignment horizontal="center" vertical="center"/>
    </xf>
    <xf numFmtId="0" fontId="64" fillId="4" borderId="3" xfId="8" applyFont="1" applyFill="1" applyBorder="1" applyAlignment="1">
      <alignment horizontal="left" vertical="center"/>
    </xf>
    <xf numFmtId="0" fontId="64" fillId="4" borderId="12" xfId="8" applyFont="1" applyFill="1" applyBorder="1" applyAlignment="1">
      <alignment horizontal="left" vertical="center"/>
    </xf>
    <xf numFmtId="0" fontId="64" fillId="4" borderId="7" xfId="8" applyFont="1" applyFill="1" applyBorder="1" applyAlignment="1">
      <alignment horizontal="left" vertical="center"/>
    </xf>
    <xf numFmtId="0" fontId="64" fillId="3" borderId="5" xfId="8" applyFont="1" applyFill="1" applyBorder="1" applyAlignment="1">
      <alignment horizontal="center" vertical="center"/>
    </xf>
    <xf numFmtId="0" fontId="64" fillId="3" borderId="3" xfId="8" applyFont="1" applyFill="1" applyBorder="1" applyAlignment="1">
      <alignment horizontal="left"/>
    </xf>
    <xf numFmtId="0" fontId="64" fillId="3" borderId="12" xfId="8" applyFont="1" applyFill="1" applyBorder="1" applyAlignment="1">
      <alignment horizontal="left"/>
    </xf>
    <xf numFmtId="0" fontId="64" fillId="3" borderId="7" xfId="8" applyFont="1" applyFill="1" applyBorder="1" applyAlignment="1">
      <alignment horizontal="left"/>
    </xf>
    <xf numFmtId="0" fontId="65" fillId="3" borderId="5" xfId="8" applyFont="1" applyFill="1" applyBorder="1" applyAlignment="1">
      <alignment horizontal="center" vertical="center" wrapText="1"/>
    </xf>
    <xf numFmtId="0" fontId="67" fillId="3" borderId="3" xfId="8" applyFont="1" applyFill="1" applyBorder="1" applyAlignment="1">
      <alignment vertical="center"/>
    </xf>
    <xf numFmtId="0" fontId="67" fillId="3" borderId="12" xfId="8" applyFont="1" applyFill="1" applyBorder="1" applyAlignment="1">
      <alignment vertical="center"/>
    </xf>
    <xf numFmtId="0" fontId="67" fillId="3" borderId="7" xfId="8" applyFont="1" applyFill="1" applyBorder="1" applyAlignment="1">
      <alignment vertical="center"/>
    </xf>
    <xf numFmtId="0" fontId="67" fillId="3" borderId="3" xfId="8" applyFont="1" applyFill="1" applyBorder="1" applyAlignment="1">
      <alignment horizontal="left" vertical="center"/>
    </xf>
    <xf numFmtId="0" fontId="67" fillId="3" borderId="12" xfId="8" applyFont="1" applyFill="1" applyBorder="1" applyAlignment="1">
      <alignment horizontal="left" vertical="center"/>
    </xf>
    <xf numFmtId="0" fontId="67" fillId="3" borderId="7" xfId="8" applyFont="1" applyFill="1" applyBorder="1" applyAlignment="1">
      <alignment horizontal="left" vertical="center"/>
    </xf>
    <xf numFmtId="0" fontId="79" fillId="0" borderId="0" xfId="8" applyFont="1" applyAlignment="1">
      <alignment horizontal="left" vertical="center"/>
    </xf>
    <xf numFmtId="0" fontId="71" fillId="0" borderId="13" xfId="8" applyFont="1" applyBorder="1" applyAlignment="1">
      <alignment horizontal="left" vertical="center" wrapText="1"/>
    </xf>
    <xf numFmtId="15" fontId="81" fillId="0" borderId="1" xfId="8" applyNumberFormat="1" applyFont="1" applyBorder="1" applyAlignment="1">
      <alignment horizontal="left" vertical="center" wrapText="1"/>
    </xf>
    <xf numFmtId="0" fontId="56" fillId="2" borderId="3" xfId="8" applyFont="1" applyFill="1" applyBorder="1" applyAlignment="1">
      <alignment horizontal="center" vertical="center"/>
    </xf>
    <xf numFmtId="0" fontId="56" fillId="2" borderId="12" xfId="8" applyFont="1" applyFill="1" applyBorder="1" applyAlignment="1">
      <alignment horizontal="center" vertical="center"/>
    </xf>
    <xf numFmtId="0" fontId="56" fillId="2" borderId="7" xfId="8" applyFont="1" applyFill="1" applyBorder="1" applyAlignment="1">
      <alignment horizontal="center" vertical="center"/>
    </xf>
    <xf numFmtId="0" fontId="65" fillId="0" borderId="3" xfId="8" applyFont="1" applyBorder="1" applyAlignment="1">
      <alignment horizontal="left" vertical="center"/>
    </xf>
    <xf numFmtId="0" fontId="65" fillId="0" borderId="12" xfId="8" applyFont="1" applyBorder="1" applyAlignment="1">
      <alignment horizontal="left" vertical="center"/>
    </xf>
    <xf numFmtId="0" fontId="65" fillId="0" borderId="7" xfId="8" applyFont="1" applyBorder="1" applyAlignment="1">
      <alignment horizontal="left" vertical="center"/>
    </xf>
    <xf numFmtId="0" fontId="64" fillId="3" borderId="1" xfId="8" applyFont="1" applyFill="1" applyBorder="1" applyAlignment="1">
      <alignment horizontal="left" vertical="center"/>
    </xf>
    <xf numFmtId="0" fontId="63" fillId="3" borderId="1" xfId="0" applyFont="1" applyFill="1" applyBorder="1" applyAlignment="1">
      <alignment horizontal="left" vertical="center"/>
    </xf>
    <xf numFmtId="0" fontId="64" fillId="4" borderId="2" xfId="8" applyFont="1" applyFill="1" applyBorder="1" applyAlignment="1">
      <alignment horizontal="center" vertical="center" wrapText="1"/>
    </xf>
    <xf numFmtId="0" fontId="56" fillId="0" borderId="1" xfId="8" applyFont="1" applyBorder="1" applyAlignment="1">
      <alignment horizontal="center" vertical="center"/>
    </xf>
    <xf numFmtId="0" fontId="64" fillId="0" borderId="1" xfId="8" applyFont="1" applyBorder="1" applyAlignment="1">
      <alignment horizontal="left" vertical="center"/>
    </xf>
    <xf numFmtId="0" fontId="63" fillId="0" borderId="1" xfId="0" applyFont="1" applyBorder="1" applyAlignment="1">
      <alignment horizontal="left" vertical="center"/>
    </xf>
    <xf numFmtId="0" fontId="73" fillId="0" borderId="1" xfId="8" applyFont="1" applyBorder="1" applyAlignment="1">
      <alignment horizontal="left" vertical="center" wrapText="1"/>
    </xf>
    <xf numFmtId="0" fontId="63" fillId="0" borderId="1" xfId="0" applyFont="1" applyBorder="1" applyAlignment="1">
      <alignment horizontal="left" vertical="center" wrapText="1"/>
    </xf>
    <xf numFmtId="0" fontId="67" fillId="4" borderId="1" xfId="8" applyFont="1" applyFill="1" applyBorder="1" applyAlignment="1">
      <alignment horizontal="left" vertical="center"/>
    </xf>
    <xf numFmtId="0" fontId="61" fillId="4" borderId="1" xfId="0" applyFont="1" applyFill="1" applyBorder="1" applyAlignment="1">
      <alignment horizontal="left" vertical="center"/>
    </xf>
    <xf numFmtId="0" fontId="79" fillId="0" borderId="0" xfId="8" applyFont="1" applyAlignment="1">
      <alignment horizontal="left" vertical="center" wrapText="1"/>
    </xf>
    <xf numFmtId="0" fontId="63" fillId="0" borderId="0" xfId="0" applyFont="1" applyAlignment="1">
      <alignment horizontal="left" vertical="center"/>
    </xf>
    <xf numFmtId="0" fontId="54" fillId="0" borderId="0" xfId="8" applyFont="1" applyAlignment="1">
      <alignment horizontal="center" vertical="center"/>
    </xf>
    <xf numFmtId="0" fontId="73" fillId="0" borderId="0" xfId="8" applyFont="1" applyAlignment="1">
      <alignment horizontal="left" vertical="center" wrapText="1"/>
    </xf>
    <xf numFmtId="0" fontId="63" fillId="0" borderId="0" xfId="0" applyFont="1" applyAlignment="1">
      <alignment horizontal="left" vertical="center" wrapText="1"/>
    </xf>
    <xf numFmtId="0" fontId="65" fillId="0" borderId="0" xfId="8" applyFont="1" applyAlignment="1">
      <alignment horizontal="left" vertical="center"/>
    </xf>
    <xf numFmtId="0" fontId="65" fillId="0" borderId="0" xfId="8" applyFont="1" applyAlignment="1">
      <alignment horizontal="center" vertical="center" wrapText="1"/>
    </xf>
    <xf numFmtId="0" fontId="64" fillId="0" borderId="0" xfId="8" applyFont="1" applyAlignment="1">
      <alignment horizontal="center" vertical="center"/>
    </xf>
    <xf numFmtId="0" fontId="65" fillId="0" borderId="1" xfId="8" applyFont="1" applyBorder="1" applyAlignment="1">
      <alignment horizontal="left" vertical="center"/>
    </xf>
    <xf numFmtId="0" fontId="65" fillId="0" borderId="1" xfId="8" applyFont="1" applyBorder="1" applyAlignment="1">
      <alignment horizontal="left" vertical="center" wrapText="1"/>
    </xf>
    <xf numFmtId="49" fontId="6" fillId="0" borderId="0" xfId="16" applyNumberFormat="1" applyFont="1" applyAlignment="1">
      <alignment horizontal="left" vertical="center"/>
    </xf>
    <xf numFmtId="0" fontId="67" fillId="3" borderId="2" xfId="8" applyFont="1" applyFill="1" applyBorder="1" applyAlignment="1">
      <alignment horizontal="center" vertical="center"/>
    </xf>
    <xf numFmtId="0" fontId="67" fillId="3" borderId="8" xfId="8" applyFont="1" applyFill="1" applyBorder="1" applyAlignment="1">
      <alignment horizontal="center" vertical="center"/>
    </xf>
    <xf numFmtId="0" fontId="67" fillId="3" borderId="5" xfId="8" applyFont="1" applyFill="1" applyBorder="1" applyAlignment="1">
      <alignment horizontal="center" vertical="center"/>
    </xf>
    <xf numFmtId="0" fontId="72" fillId="3" borderId="2" xfId="8" applyFont="1" applyFill="1" applyBorder="1" applyAlignment="1">
      <alignment horizontal="center" vertical="center" wrapText="1"/>
    </xf>
    <xf numFmtId="0" fontId="72" fillId="3" borderId="8" xfId="8" applyFont="1" applyFill="1" applyBorder="1" applyAlignment="1">
      <alignment horizontal="center" vertical="center" wrapText="1"/>
    </xf>
    <xf numFmtId="0" fontId="72" fillId="3" borderId="5" xfId="8" applyFont="1" applyFill="1" applyBorder="1" applyAlignment="1">
      <alignment horizontal="center" vertical="center" wrapText="1"/>
    </xf>
    <xf numFmtId="0" fontId="72" fillId="4" borderId="2" xfId="8" applyFont="1" applyFill="1" applyBorder="1" applyAlignment="1">
      <alignment horizontal="center" vertical="center" wrapText="1"/>
    </xf>
    <xf numFmtId="0" fontId="72" fillId="4" borderId="8" xfId="8" applyFont="1" applyFill="1" applyBorder="1" applyAlignment="1">
      <alignment horizontal="center" vertical="center" wrapText="1"/>
    </xf>
    <xf numFmtId="0" fontId="72" fillId="4" borderId="5" xfId="8" applyFont="1" applyFill="1" applyBorder="1" applyAlignment="1">
      <alignment horizontal="center" vertical="center" wrapText="1"/>
    </xf>
    <xf numFmtId="0" fontId="67" fillId="4" borderId="2" xfId="8" applyFont="1" applyFill="1" applyBorder="1" applyAlignment="1">
      <alignment horizontal="center" vertical="center"/>
    </xf>
    <xf numFmtId="0" fontId="67" fillId="4" borderId="8" xfId="8" applyFont="1" applyFill="1" applyBorder="1" applyAlignment="1">
      <alignment horizontal="center" vertical="center"/>
    </xf>
    <xf numFmtId="0" fontId="64" fillId="3" borderId="5" xfId="8" applyFont="1" applyFill="1" applyBorder="1" applyAlignment="1">
      <alignment horizontal="center" vertical="center" wrapText="1"/>
    </xf>
    <xf numFmtId="0" fontId="64" fillId="3" borderId="3" xfId="8" applyFont="1" applyFill="1" applyBorder="1" applyAlignment="1">
      <alignment horizontal="left" vertical="center" wrapText="1"/>
    </xf>
    <xf numFmtId="0" fontId="63" fillId="3" borderId="12" xfId="0" applyFont="1" applyFill="1" applyBorder="1" applyAlignment="1">
      <alignment horizontal="left" vertical="center" wrapText="1"/>
    </xf>
    <xf numFmtId="0" fontId="63" fillId="3" borderId="7" xfId="0" applyFont="1" applyFill="1" applyBorder="1" applyAlignment="1">
      <alignment horizontal="left" vertical="center" wrapText="1"/>
    </xf>
    <xf numFmtId="0" fontId="64" fillId="4" borderId="1" xfId="8" applyFont="1" applyFill="1" applyBorder="1" applyAlignment="1">
      <alignment horizontal="left" vertical="center" wrapText="1"/>
    </xf>
    <xf numFmtId="0" fontId="56" fillId="2" borderId="1" xfId="8" applyFont="1" applyFill="1" applyBorder="1" applyAlignment="1">
      <alignment horizontal="center" vertical="center"/>
    </xf>
    <xf numFmtId="0" fontId="64" fillId="4" borderId="8" xfId="8" applyFont="1" applyFill="1" applyBorder="1" applyAlignment="1">
      <alignment horizontal="center" vertical="center"/>
    </xf>
    <xf numFmtId="0" fontId="64" fillId="4" borderId="3" xfId="8" applyFont="1" applyFill="1" applyBorder="1" applyAlignment="1">
      <alignment horizontal="left"/>
    </xf>
    <xf numFmtId="0" fontId="64" fillId="4" borderId="12" xfId="8" applyFont="1" applyFill="1" applyBorder="1" applyAlignment="1">
      <alignment horizontal="left"/>
    </xf>
    <xf numFmtId="0" fontId="64" fillId="4" borderId="7" xfId="8" applyFont="1" applyFill="1" applyBorder="1" applyAlignment="1">
      <alignment horizontal="left"/>
    </xf>
    <xf numFmtId="0" fontId="65" fillId="4" borderId="8" xfId="8" applyFont="1" applyFill="1" applyBorder="1" applyAlignment="1">
      <alignment horizontal="center" vertical="center" wrapText="1"/>
    </xf>
    <xf numFmtId="0" fontId="67" fillId="4" borderId="3" xfId="8" applyFont="1" applyFill="1" applyBorder="1" applyAlignment="1">
      <alignment vertical="center"/>
    </xf>
    <xf numFmtId="0" fontId="67" fillId="4" borderId="12" xfId="8" applyFont="1" applyFill="1" applyBorder="1" applyAlignment="1">
      <alignment vertical="center"/>
    </xf>
    <xf numFmtId="0" fontId="67" fillId="4" borderId="7" xfId="8" applyFont="1" applyFill="1" applyBorder="1" applyAlignment="1">
      <alignment vertical="center"/>
    </xf>
    <xf numFmtId="0" fontId="67" fillId="4" borderId="3" xfId="8" applyFont="1" applyFill="1" applyBorder="1" applyAlignment="1">
      <alignment horizontal="left" vertical="center"/>
    </xf>
    <xf numFmtId="0" fontId="67" fillId="4" borderId="12" xfId="8" applyFont="1" applyFill="1" applyBorder="1" applyAlignment="1">
      <alignment horizontal="left" vertical="center"/>
    </xf>
    <xf numFmtId="0" fontId="67" fillId="4" borderId="7" xfId="8" applyFont="1" applyFill="1" applyBorder="1" applyAlignment="1">
      <alignment horizontal="left" vertical="center"/>
    </xf>
    <xf numFmtId="49" fontId="10" fillId="0" borderId="0" xfId="16" applyNumberFormat="1" applyFont="1" applyAlignment="1">
      <alignment horizontal="left" vertical="center"/>
    </xf>
    <xf numFmtId="49" fontId="4" fillId="0" borderId="0" xfId="16" applyNumberFormat="1" applyFont="1" applyAlignment="1">
      <alignment horizontal="left" vertical="center"/>
    </xf>
    <xf numFmtId="49" fontId="9" fillId="0" borderId="0" xfId="16" applyNumberFormat="1" applyFont="1" applyAlignment="1">
      <alignment horizontal="left" vertical="center"/>
    </xf>
    <xf numFmtId="0" fontId="67" fillId="3" borderId="1" xfId="8" applyFont="1" applyFill="1" applyBorder="1" applyAlignment="1">
      <alignment horizontal="center" vertical="center"/>
    </xf>
    <xf numFmtId="0" fontId="72" fillId="3" borderId="1" xfId="8" applyFont="1" applyFill="1" applyBorder="1" applyAlignment="1">
      <alignment horizontal="center" vertical="center" wrapText="1"/>
    </xf>
    <xf numFmtId="0" fontId="67" fillId="0" borderId="1" xfId="8" applyFont="1" applyBorder="1" applyAlignment="1">
      <alignment horizontal="left" vertical="center"/>
    </xf>
    <xf numFmtId="0" fontId="64" fillId="0" borderId="1" xfId="8" applyFont="1" applyBorder="1" applyAlignment="1">
      <alignment horizontal="left"/>
    </xf>
    <xf numFmtId="0" fontId="67" fillId="0" borderId="3" xfId="8" applyFont="1" applyBorder="1" applyAlignment="1">
      <alignment horizontal="left" vertical="center"/>
    </xf>
    <xf numFmtId="0" fontId="67" fillId="0" borderId="12" xfId="8" applyFont="1" applyBorder="1" applyAlignment="1">
      <alignment horizontal="left" vertical="center"/>
    </xf>
    <xf numFmtId="0" fontId="67" fillId="0" borderId="7" xfId="8" applyFont="1" applyBorder="1" applyAlignment="1">
      <alignment horizontal="left" vertical="center"/>
    </xf>
    <xf numFmtId="0" fontId="64" fillId="3" borderId="1" xfId="8" applyFont="1" applyFill="1" applyBorder="1" applyAlignment="1">
      <alignment horizontal="center" vertical="center"/>
    </xf>
    <xf numFmtId="0" fontId="65" fillId="3" borderId="1" xfId="8" applyFont="1" applyFill="1" applyBorder="1" applyAlignment="1">
      <alignment horizontal="center" vertical="center" wrapText="1"/>
    </xf>
    <xf numFmtId="0" fontId="67" fillId="4" borderId="5" xfId="8" applyFont="1" applyFill="1" applyBorder="1" applyAlignment="1">
      <alignment horizontal="center" vertical="center"/>
    </xf>
    <xf numFmtId="0" fontId="36" fillId="0" borderId="9" xfId="0" applyFont="1" applyBorder="1" applyAlignment="1">
      <alignment horizontal="left" vertical="center"/>
    </xf>
    <xf numFmtId="0" fontId="84" fillId="0" borderId="0" xfId="0" applyFont="1" applyAlignment="1">
      <alignment horizontal="left" vertical="center"/>
    </xf>
    <xf numFmtId="0" fontId="20" fillId="0" borderId="1" xfId="0" applyFont="1" applyFill="1" applyBorder="1" applyAlignment="1">
      <alignment horizontal="center" vertical="center"/>
    </xf>
    <xf numFmtId="0" fontId="20" fillId="0" borderId="1" xfId="0" applyFont="1" applyFill="1" applyBorder="1" applyAlignment="1">
      <alignment horizontal="left" vertical="center"/>
    </xf>
    <xf numFmtId="0" fontId="20" fillId="0" borderId="1" xfId="0" applyFont="1" applyFill="1" applyBorder="1" applyAlignment="1">
      <alignment horizontal="center" vertical="center" wrapText="1"/>
    </xf>
    <xf numFmtId="0" fontId="20" fillId="0" borderId="1" xfId="0" applyFont="1" applyFill="1" applyBorder="1" applyAlignment="1">
      <alignment horizontal="left" vertical="center" wrapText="1"/>
    </xf>
    <xf numFmtId="0" fontId="19" fillId="0" borderId="1" xfId="0" applyFont="1" applyFill="1" applyBorder="1" applyAlignment="1">
      <alignment horizontal="center" vertical="center" wrapText="1"/>
    </xf>
    <xf numFmtId="164" fontId="51" fillId="0" borderId="1" xfId="0" applyNumberFormat="1" applyFont="1" applyFill="1" applyBorder="1" applyAlignment="1">
      <alignment horizontal="center" vertical="center"/>
    </xf>
    <xf numFmtId="0" fontId="0" fillId="0" borderId="0" xfId="0" applyFill="1"/>
    <xf numFmtId="0" fontId="87" fillId="0" borderId="0" xfId="0" applyFont="1" applyFill="1" applyAlignment="1">
      <alignment vertical="center"/>
    </xf>
    <xf numFmtId="0" fontId="86" fillId="0" borderId="0" xfId="0" applyFont="1" applyFill="1" applyAlignment="1">
      <alignment vertical="center"/>
    </xf>
    <xf numFmtId="0" fontId="71" fillId="0" borderId="0" xfId="8" applyFont="1" applyFill="1" applyAlignment="1">
      <alignment horizontal="left" vertical="center" wrapText="1"/>
    </xf>
    <xf numFmtId="0" fontId="71" fillId="0" borderId="0" xfId="8" applyFont="1" applyFill="1" applyAlignment="1">
      <alignment vertical="center"/>
    </xf>
    <xf numFmtId="0" fontId="34" fillId="0" borderId="0" xfId="0" applyFont="1" applyFill="1" applyAlignment="1">
      <alignment horizontal="center" wrapText="1"/>
    </xf>
    <xf numFmtId="0" fontId="41" fillId="0" borderId="0" xfId="0" applyFont="1" applyFill="1"/>
    <xf numFmtId="0" fontId="42" fillId="0" borderId="0" xfId="0" applyFont="1" applyFill="1"/>
    <xf numFmtId="0" fontId="29" fillId="0" borderId="0" xfId="0" applyFont="1" applyFill="1" applyAlignment="1">
      <alignment horizontal="center"/>
    </xf>
    <xf numFmtId="0" fontId="0" fillId="0" borderId="0" xfId="0" applyFill="1" applyAlignment="1">
      <alignment horizontal="center"/>
    </xf>
    <xf numFmtId="0" fontId="0" fillId="0" borderId="0" xfId="0" applyFill="1" applyAlignment="1">
      <alignment horizontal="left"/>
    </xf>
    <xf numFmtId="0" fontId="26" fillId="0" borderId="0" xfId="0" applyFont="1" applyFill="1" applyAlignment="1">
      <alignment horizontal="center" wrapText="1"/>
    </xf>
    <xf numFmtId="0" fontId="41" fillId="0" borderId="3" xfId="0" applyFont="1" applyFill="1" applyBorder="1" applyAlignment="1">
      <alignment horizontal="left" vertical="center" wrapText="1"/>
    </xf>
    <xf numFmtId="0" fontId="41" fillId="0" borderId="12" xfId="0" applyFont="1" applyFill="1" applyBorder="1" applyAlignment="1">
      <alignment horizontal="left" vertical="center" wrapText="1"/>
    </xf>
    <xf numFmtId="0" fontId="41" fillId="0" borderId="7" xfId="0" applyFont="1" applyFill="1" applyBorder="1" applyAlignment="1">
      <alignment horizontal="left" vertical="center" wrapText="1"/>
    </xf>
    <xf numFmtId="0" fontId="57" fillId="0" borderId="11" xfId="0" applyFont="1" applyFill="1" applyBorder="1" applyAlignment="1">
      <alignment horizontal="center" vertical="top" wrapText="1"/>
    </xf>
    <xf numFmtId="0" fontId="57" fillId="0" borderId="6" xfId="0" applyFont="1" applyFill="1" applyBorder="1" applyAlignment="1">
      <alignment horizontal="center" vertical="top" wrapText="1"/>
    </xf>
    <xf numFmtId="0" fontId="35" fillId="0" borderId="0" xfId="0" applyFont="1" applyFill="1" applyAlignment="1">
      <alignment wrapText="1"/>
    </xf>
    <xf numFmtId="0" fontId="20" fillId="0" borderId="1" xfId="0" applyFont="1" applyFill="1" applyBorder="1" applyAlignment="1">
      <alignment vertical="center" wrapText="1"/>
    </xf>
    <xf numFmtId="0" fontId="19" fillId="0" borderId="3" xfId="0" applyFont="1" applyFill="1" applyBorder="1" applyAlignment="1">
      <alignment horizontal="center" vertical="center" wrapText="1"/>
    </xf>
    <xf numFmtId="8" fontId="19" fillId="0" borderId="1" xfId="0" applyNumberFormat="1" applyFont="1" applyFill="1" applyBorder="1" applyAlignment="1">
      <alignment horizontal="center" vertical="center" wrapText="1"/>
    </xf>
    <xf numFmtId="0" fontId="20" fillId="0" borderId="1" xfId="0" applyFont="1" applyFill="1" applyBorder="1" applyAlignment="1">
      <alignment vertical="center"/>
    </xf>
    <xf numFmtId="164" fontId="51" fillId="0" borderId="1" xfId="0" applyNumberFormat="1" applyFont="1" applyFill="1" applyBorder="1" applyAlignment="1">
      <alignment horizontal="center" vertical="center" wrapText="1"/>
    </xf>
    <xf numFmtId="0" fontId="0" fillId="0" borderId="1" xfId="0" applyFill="1" applyBorder="1"/>
    <xf numFmtId="0" fontId="0" fillId="0" borderId="1" xfId="0" applyFill="1" applyBorder="1" applyAlignment="1">
      <alignment horizontal="center"/>
    </xf>
    <xf numFmtId="0" fontId="21" fillId="0" borderId="0" xfId="0" applyFont="1" applyFill="1" applyAlignment="1">
      <alignment vertical="center"/>
    </xf>
    <xf numFmtId="0" fontId="21" fillId="0" borderId="1" xfId="0" applyFont="1" applyFill="1" applyBorder="1" applyAlignment="1">
      <alignment vertical="center"/>
    </xf>
    <xf numFmtId="0" fontId="21" fillId="0" borderId="1" xfId="0" applyFont="1" applyFill="1" applyBorder="1" applyAlignment="1">
      <alignment horizontal="left" vertical="center"/>
    </xf>
    <xf numFmtId="0" fontId="21" fillId="0" borderId="3" xfId="0" applyFont="1" applyFill="1" applyBorder="1" applyAlignment="1">
      <alignment vertical="center"/>
    </xf>
    <xf numFmtId="0" fontId="0" fillId="0" borderId="0" xfId="0" applyFill="1" applyAlignment="1">
      <alignment vertical="center"/>
    </xf>
    <xf numFmtId="164" fontId="19" fillId="0" borderId="1" xfId="0" applyNumberFormat="1" applyFont="1" applyFill="1" applyBorder="1" applyAlignment="1">
      <alignment horizontal="center" vertical="center"/>
    </xf>
    <xf numFmtId="0" fontId="19" fillId="0" borderId="1" xfId="0" applyFont="1" applyFill="1" applyBorder="1" applyAlignment="1">
      <alignment vertical="center" wrapText="1"/>
    </xf>
    <xf numFmtId="0" fontId="64" fillId="0" borderId="0" xfId="8" applyFont="1" applyFill="1" applyAlignment="1">
      <alignment vertical="center"/>
    </xf>
    <xf numFmtId="0" fontId="0" fillId="0" borderId="1" xfId="0" applyFill="1" applyBorder="1" applyAlignment="1">
      <alignment horizontal="center" vertical="center"/>
    </xf>
    <xf numFmtId="0" fontId="0" fillId="0" borderId="1" xfId="0" applyFill="1" applyBorder="1" applyAlignment="1">
      <alignment vertical="center"/>
    </xf>
    <xf numFmtId="0" fontId="128" fillId="0" borderId="1" xfId="0" applyFont="1" applyFill="1" applyBorder="1" applyAlignment="1">
      <alignment horizontal="center" vertical="center"/>
    </xf>
    <xf numFmtId="0" fontId="40" fillId="0" borderId="1" xfId="0" applyFont="1" applyFill="1" applyBorder="1" applyAlignment="1">
      <alignment horizontal="center" vertical="center"/>
    </xf>
    <xf numFmtId="0" fontId="40" fillId="0" borderId="1" xfId="0" applyFont="1" applyFill="1" applyBorder="1" applyAlignment="1">
      <alignment vertical="center"/>
    </xf>
    <xf numFmtId="0" fontId="51" fillId="0" borderId="1" xfId="0" applyFont="1" applyFill="1" applyBorder="1" applyAlignment="1">
      <alignment horizontal="center" vertical="center"/>
    </xf>
  </cellXfs>
  <cellStyles count="17">
    <cellStyle name="Comma" xfId="9" builtinId="3"/>
    <cellStyle name="Currency 2" xfId="1" xr:uid="{00000000-0005-0000-0000-000001000000}"/>
    <cellStyle name="Hyperlink" xfId="2" builtinId="8"/>
    <cellStyle name="Hyperlink 2" xfId="3" xr:uid="{00000000-0005-0000-0000-000003000000}"/>
    <cellStyle name="Normal" xfId="0" builtinId="0"/>
    <cellStyle name="Normal 2" xfId="4" xr:uid="{00000000-0005-0000-0000-000005000000}"/>
    <cellStyle name="Normal 3" xfId="5" xr:uid="{00000000-0005-0000-0000-000006000000}"/>
    <cellStyle name="Normal 4" xfId="6" xr:uid="{00000000-0005-0000-0000-000007000000}"/>
    <cellStyle name="Normal 4 2" xfId="7" xr:uid="{00000000-0005-0000-0000-000008000000}"/>
    <cellStyle name="Normal 5" xfId="8" xr:uid="{00000000-0005-0000-0000-000009000000}"/>
    <cellStyle name="Normal 5 2" xfId="10" xr:uid="{00000000-0005-0000-0000-00000A000000}"/>
    <cellStyle name="Normal 5 2 2" xfId="12" xr:uid="{00000000-0005-0000-0000-00000B000000}"/>
    <cellStyle name="Normal 5 2 3" xfId="14" xr:uid="{00000000-0005-0000-0000-00000C000000}"/>
    <cellStyle name="Normal 5 2 3 2" xfId="16" xr:uid="{1017062F-A8A1-4E39-AF37-3FE4526DA109}"/>
    <cellStyle name="Normal 5 2 4" xfId="15" xr:uid="{00000000-0005-0000-0000-00000D000000}"/>
    <cellStyle name="Normal 6" xfId="11" xr:uid="{00000000-0005-0000-0000-00000E000000}"/>
    <cellStyle name="Normal 7" xfId="13" xr:uid="{00000000-0005-0000-0000-00000F000000}"/>
  </cellStyles>
  <dxfs count="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780000"/>
      <color rgb="FFCC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4.jpg"/><Relationship Id="rId2" Type="http://schemas.openxmlformats.org/officeDocument/2006/relationships/image" Target="../media/image23.jpeg"/><Relationship Id="rId1" Type="http://schemas.openxmlformats.org/officeDocument/2006/relationships/hyperlink" Target="#'Product Guide Table of Contents'!A1"/></Relationships>
</file>

<file path=xl/drawings/_rels/drawing11.xml.rels><?xml version="1.0" encoding="UTF-8" standalone="yes"?>
<Relationships xmlns="http://schemas.openxmlformats.org/package/2006/relationships"><Relationship Id="rId3" Type="http://schemas.openxmlformats.org/officeDocument/2006/relationships/image" Target="../media/image24.jpg"/><Relationship Id="rId2" Type="http://schemas.openxmlformats.org/officeDocument/2006/relationships/image" Target="../media/image26.jpeg"/><Relationship Id="rId1" Type="http://schemas.openxmlformats.org/officeDocument/2006/relationships/image" Target="../media/image25.jpeg"/><Relationship Id="rId4" Type="http://schemas.openxmlformats.org/officeDocument/2006/relationships/hyperlink" Target="#'Product Guide Table of Contents'!A1"/></Relationships>
</file>

<file path=xl/drawings/_rels/drawing12.xml.rels><?xml version="1.0" encoding="UTF-8" standalone="yes"?>
<Relationships xmlns="http://schemas.openxmlformats.org/package/2006/relationships"><Relationship Id="rId3" Type="http://schemas.openxmlformats.org/officeDocument/2006/relationships/image" Target="../media/image28.jpg"/><Relationship Id="rId2" Type="http://schemas.openxmlformats.org/officeDocument/2006/relationships/image" Target="../media/image27.jpg"/><Relationship Id="rId1" Type="http://schemas.openxmlformats.org/officeDocument/2006/relationships/hyperlink" Target="#'Product Guide Table of Contents'!A1"/></Relationships>
</file>

<file path=xl/drawings/_rels/drawing13.xml.rels><?xml version="1.0" encoding="UTF-8" standalone="yes"?>
<Relationships xmlns="http://schemas.openxmlformats.org/package/2006/relationships"><Relationship Id="rId8" Type="http://schemas.openxmlformats.org/officeDocument/2006/relationships/image" Target="../media/image36.jpg"/><Relationship Id="rId13" Type="http://schemas.openxmlformats.org/officeDocument/2006/relationships/image" Target="../media/image40.jpg"/><Relationship Id="rId3" Type="http://schemas.openxmlformats.org/officeDocument/2006/relationships/image" Target="../media/image31.jpg"/><Relationship Id="rId7" Type="http://schemas.openxmlformats.org/officeDocument/2006/relationships/image" Target="../media/image35.jpg"/><Relationship Id="rId12" Type="http://schemas.openxmlformats.org/officeDocument/2006/relationships/image" Target="../media/image39.jpeg"/><Relationship Id="rId2" Type="http://schemas.openxmlformats.org/officeDocument/2006/relationships/image" Target="../media/image30.jpg"/><Relationship Id="rId1" Type="http://schemas.openxmlformats.org/officeDocument/2006/relationships/image" Target="../media/image29.jpg"/><Relationship Id="rId6" Type="http://schemas.openxmlformats.org/officeDocument/2006/relationships/image" Target="../media/image34.jpg"/><Relationship Id="rId11" Type="http://schemas.openxmlformats.org/officeDocument/2006/relationships/image" Target="../media/image38.jpg"/><Relationship Id="rId5" Type="http://schemas.openxmlformats.org/officeDocument/2006/relationships/image" Target="../media/image33.jpg"/><Relationship Id="rId10" Type="http://schemas.openxmlformats.org/officeDocument/2006/relationships/image" Target="../media/image37.png"/><Relationship Id="rId4" Type="http://schemas.openxmlformats.org/officeDocument/2006/relationships/image" Target="../media/image32.jpg"/><Relationship Id="rId9" Type="http://schemas.openxmlformats.org/officeDocument/2006/relationships/hyperlink" Target="#'Product Guide Table of 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Product Guide Table of 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Product Guide Table of Contents'!A1"/></Relationships>
</file>

<file path=xl/drawings/_rels/drawing16.xml.rels><?xml version="1.0" encoding="UTF-8" standalone="yes"?>
<Relationships xmlns="http://schemas.openxmlformats.org/package/2006/relationships"><Relationship Id="rId3" Type="http://schemas.openxmlformats.org/officeDocument/2006/relationships/image" Target="../media/image43.jpg"/><Relationship Id="rId2" Type="http://schemas.openxmlformats.org/officeDocument/2006/relationships/image" Target="../media/image42.jpg"/><Relationship Id="rId1" Type="http://schemas.openxmlformats.org/officeDocument/2006/relationships/image" Target="../media/image41.jpg"/><Relationship Id="rId6" Type="http://schemas.openxmlformats.org/officeDocument/2006/relationships/image" Target="../media/image44.jpg"/><Relationship Id="rId5" Type="http://schemas.openxmlformats.org/officeDocument/2006/relationships/image" Target="../media/image37.png"/><Relationship Id="rId4" Type="http://schemas.openxmlformats.org/officeDocument/2006/relationships/hyperlink" Target="#'Product Guide Table of Contents'!A1"/></Relationships>
</file>

<file path=xl/drawings/_rels/drawing17.xml.rels><?xml version="1.0" encoding="UTF-8" standalone="yes"?>
<Relationships xmlns="http://schemas.openxmlformats.org/package/2006/relationships"><Relationship Id="rId2" Type="http://schemas.openxmlformats.org/officeDocument/2006/relationships/hyperlink" Target="#'Product Guide Table of Contents'!A1"/><Relationship Id="rId1" Type="http://schemas.openxmlformats.org/officeDocument/2006/relationships/image" Target="../media/image45.jpg"/></Relationships>
</file>

<file path=xl/drawings/_rels/drawing18.xml.rels><?xml version="1.0" encoding="UTF-8" standalone="yes"?>
<Relationships xmlns="http://schemas.openxmlformats.org/package/2006/relationships"><Relationship Id="rId2" Type="http://schemas.openxmlformats.org/officeDocument/2006/relationships/image" Target="../media/image46.jpg"/><Relationship Id="rId1" Type="http://schemas.openxmlformats.org/officeDocument/2006/relationships/hyperlink" Target="#'Product Guide Table of Contents'!A1"/></Relationships>
</file>

<file path=xl/drawings/_rels/drawing19.xml.rels><?xml version="1.0" encoding="UTF-8" standalone="yes"?>
<Relationships xmlns="http://schemas.openxmlformats.org/package/2006/relationships"><Relationship Id="rId1" Type="http://schemas.openxmlformats.org/officeDocument/2006/relationships/hyperlink" Target="#'Product Guide Table of Contents'!A1"/></Relationships>
</file>

<file path=xl/drawings/_rels/drawing2.xml.rels><?xml version="1.0" encoding="UTF-8" standalone="yes"?>
<Relationships xmlns="http://schemas.openxmlformats.org/package/2006/relationships"><Relationship Id="rId2" Type="http://schemas.openxmlformats.org/officeDocument/2006/relationships/hyperlink" Target="#'Product Guide Table of Contents'!A1"/><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hyperlink" Target="#'Product Guide Table of Contents'!A1"/></Relationships>
</file>

<file path=xl/drawings/_rels/drawing21.xml.rels><?xml version="1.0" encoding="UTF-8" standalone="yes"?>
<Relationships xmlns="http://schemas.openxmlformats.org/package/2006/relationships"><Relationship Id="rId3" Type="http://schemas.openxmlformats.org/officeDocument/2006/relationships/image" Target="../media/image48.jpg"/><Relationship Id="rId2" Type="http://schemas.openxmlformats.org/officeDocument/2006/relationships/hyperlink" Target="#'Product Guide Table of Contents'!A1"/><Relationship Id="rId1" Type="http://schemas.openxmlformats.org/officeDocument/2006/relationships/image" Target="../media/image47.jpg"/></Relationships>
</file>

<file path=xl/drawings/_rels/drawing3.xml.rels><?xml version="1.0" encoding="UTF-8" standalone="yes"?>
<Relationships xmlns="http://schemas.openxmlformats.org/package/2006/relationships"><Relationship Id="rId1" Type="http://schemas.openxmlformats.org/officeDocument/2006/relationships/hyperlink" Target="#'Product Guide Table of Contents'!A1"/></Relationships>
</file>

<file path=xl/drawings/_rels/drawing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hyperlink" Target="#'Product Guide Table of Contents'!A1"/></Relationships>
</file>

<file path=xl/drawings/_rels/drawing5.xml.rels><?xml version="1.0" encoding="UTF-8" standalone="yes"?>
<Relationships xmlns="http://schemas.openxmlformats.org/package/2006/relationships"><Relationship Id="rId8" Type="http://schemas.openxmlformats.org/officeDocument/2006/relationships/image" Target="../media/image12.jpeg"/><Relationship Id="rId13" Type="http://schemas.openxmlformats.org/officeDocument/2006/relationships/hyperlink" Target="#'Product Guide Table of Contents'!A1"/><Relationship Id="rId3" Type="http://schemas.openxmlformats.org/officeDocument/2006/relationships/image" Target="../media/image7.jpeg"/><Relationship Id="rId7" Type="http://schemas.openxmlformats.org/officeDocument/2006/relationships/image" Target="../media/image11.jpeg"/><Relationship Id="rId12" Type="http://schemas.openxmlformats.org/officeDocument/2006/relationships/image" Target="../media/image16.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11" Type="http://schemas.openxmlformats.org/officeDocument/2006/relationships/image" Target="../media/image15.jpeg"/><Relationship Id="rId5" Type="http://schemas.openxmlformats.org/officeDocument/2006/relationships/image" Target="../media/image9.jpeg"/><Relationship Id="rId10" Type="http://schemas.openxmlformats.org/officeDocument/2006/relationships/image" Target="../media/image14.jpeg"/><Relationship Id="rId4" Type="http://schemas.openxmlformats.org/officeDocument/2006/relationships/image" Target="../media/image8.jpeg"/><Relationship Id="rId9" Type="http://schemas.openxmlformats.org/officeDocument/2006/relationships/image" Target="../media/image13.jpeg"/><Relationship Id="rId14" Type="http://schemas.openxmlformats.org/officeDocument/2006/relationships/image" Target="../media/image1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hyperlink" Target="#'Product Guide Table of Contents'!A1"/></Relationships>
</file>

<file path=xl/drawings/_rels/drawing7.xml.rels><?xml version="1.0" encoding="UTF-8" standalone="yes"?>
<Relationships xmlns="http://schemas.openxmlformats.org/package/2006/relationships"><Relationship Id="rId3" Type="http://schemas.openxmlformats.org/officeDocument/2006/relationships/hyperlink" Target="#'Product Guide Table of Contents'!A1"/><Relationship Id="rId2" Type="http://schemas.openxmlformats.org/officeDocument/2006/relationships/image" Target="../media/image19.jpe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3" Type="http://schemas.openxmlformats.org/officeDocument/2006/relationships/hyperlink" Target="#'Product Guide Table of Contents'!A1"/><Relationship Id="rId2" Type="http://schemas.openxmlformats.org/officeDocument/2006/relationships/image" Target="../media/image18.jpeg"/><Relationship Id="rId1" Type="http://schemas.openxmlformats.org/officeDocument/2006/relationships/image" Target="../media/image20.jpg"/></Relationships>
</file>

<file path=xl/drawings/_rels/drawing9.xml.rels><?xml version="1.0" encoding="UTF-8" standalone="yes"?>
<Relationships xmlns="http://schemas.openxmlformats.org/package/2006/relationships"><Relationship Id="rId3" Type="http://schemas.openxmlformats.org/officeDocument/2006/relationships/hyperlink" Target="#'Product Guide Table of Contents'!A1"/><Relationship Id="rId2" Type="http://schemas.openxmlformats.org/officeDocument/2006/relationships/image" Target="../media/image22.jpeg"/><Relationship Id="rId1" Type="http://schemas.openxmlformats.org/officeDocument/2006/relationships/image" Target="../media/image21.jpeg"/><Relationship Id="rId4" Type="http://schemas.openxmlformats.org/officeDocument/2006/relationships/image" Target="../media/image20.jpg"/></Relationships>
</file>

<file path=xl/drawings/drawing1.xml><?xml version="1.0" encoding="utf-8"?>
<xdr:wsDr xmlns:xdr="http://schemas.openxmlformats.org/drawingml/2006/spreadsheetDrawing" xmlns:a="http://schemas.openxmlformats.org/drawingml/2006/main">
  <xdr:twoCellAnchor>
    <xdr:from>
      <xdr:col>1</xdr:col>
      <xdr:colOff>1931669</xdr:colOff>
      <xdr:row>0</xdr:row>
      <xdr:rowOff>127438</xdr:rowOff>
    </xdr:from>
    <xdr:to>
      <xdr:col>1</xdr:col>
      <xdr:colOff>4600575</xdr:colOff>
      <xdr:row>6</xdr:row>
      <xdr:rowOff>152399</xdr:rowOff>
    </xdr:to>
    <xdr:grpSp>
      <xdr:nvGrpSpPr>
        <xdr:cNvPr id="2" name="Group 1">
          <a:extLst>
            <a:ext uri="{FF2B5EF4-FFF2-40B4-BE49-F238E27FC236}">
              <a16:creationId xmlns:a16="http://schemas.microsoft.com/office/drawing/2014/main" id="{00000000-0008-0000-0000-000002000000}"/>
            </a:ext>
          </a:extLst>
        </xdr:cNvPr>
        <xdr:cNvGrpSpPr/>
      </xdr:nvGrpSpPr>
      <xdr:grpSpPr>
        <a:xfrm>
          <a:off x="4360544" y="127438"/>
          <a:ext cx="2668906" cy="1253686"/>
          <a:chOff x="3762375" y="258884"/>
          <a:chExt cx="2590800" cy="1310836"/>
        </a:xfrm>
      </xdr:grpSpPr>
      <xdr:pic>
        <xdr:nvPicPr>
          <xdr:cNvPr id="86102" name="Picture 2" descr="SML flat black copy">
            <a:extLst>
              <a:ext uri="{FF2B5EF4-FFF2-40B4-BE49-F238E27FC236}">
                <a16:creationId xmlns:a16="http://schemas.microsoft.com/office/drawing/2014/main" id="{00000000-0008-0000-0000-0000565001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66317" y="258884"/>
            <a:ext cx="2423251" cy="915883"/>
          </a:xfrm>
          <a:prstGeom prst="rect">
            <a:avLst/>
          </a:prstGeom>
          <a:noFill/>
          <a:ln w="9525">
            <a:noFill/>
            <a:miter lim="800000"/>
            <a:headEnd/>
            <a:tailEnd/>
          </a:ln>
        </xdr:spPr>
      </xdr:pic>
      <xdr:sp macro="" textlink="">
        <xdr:nvSpPr>
          <xdr:cNvPr id="5" name="Text Box 3">
            <a:extLst>
              <a:ext uri="{FF2B5EF4-FFF2-40B4-BE49-F238E27FC236}">
                <a16:creationId xmlns:a16="http://schemas.microsoft.com/office/drawing/2014/main" id="{00000000-0008-0000-0000-000005000000}"/>
              </a:ext>
            </a:extLst>
          </xdr:cNvPr>
          <xdr:cNvSpPr txBox="1">
            <a:spLocks noChangeArrowheads="1"/>
          </xdr:cNvSpPr>
        </xdr:nvSpPr>
        <xdr:spPr bwMode="auto">
          <a:xfrm>
            <a:off x="3762375" y="1184300"/>
            <a:ext cx="2590800" cy="385420"/>
          </a:xfrm>
          <a:prstGeom prst="rect">
            <a:avLst/>
          </a:prstGeom>
          <a:noFill/>
          <a:ln w="9525">
            <a:noFill/>
            <a:miter lim="800000"/>
            <a:headEnd/>
            <a:tailEnd/>
          </a:ln>
        </xdr:spPr>
        <xdr:txBody>
          <a:bodyPr vertOverflow="clip" wrap="square" lIns="91440" tIns="45720" rIns="91440" bIns="45720" anchor="t" upright="1"/>
          <a:lstStyle/>
          <a:p>
            <a:pPr algn="ctr" rtl="0">
              <a:defRPr sz="1000"/>
            </a:pPr>
            <a:r>
              <a:rPr lang="en-US" sz="1400" b="0" i="1" u="none" strike="noStrike" baseline="0">
                <a:solidFill>
                  <a:srgbClr val="000000"/>
                </a:solidFill>
                <a:latin typeface="+mn-lt"/>
              </a:rPr>
              <a:t>Innovation… Quality… Passion</a:t>
            </a:r>
          </a:p>
          <a:p>
            <a:pPr algn="ctr" rtl="0">
              <a:defRPr sz="1000"/>
            </a:pPr>
            <a:endParaRPr lang="en-US" sz="950" b="0" i="1" u="none" strike="noStrike" baseline="0">
              <a:solidFill>
                <a:srgbClr val="000000"/>
              </a:solidFill>
              <a:latin typeface="Book Antiqua"/>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464343</xdr:colOff>
      <xdr:row>1</xdr:row>
      <xdr:rowOff>142874</xdr:rowOff>
    </xdr:from>
    <xdr:to>
      <xdr:col>17</xdr:col>
      <xdr:colOff>1652294</xdr:colOff>
      <xdr:row>1</xdr:row>
      <xdr:rowOff>434083</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800-000003000000}"/>
            </a:ext>
          </a:extLst>
        </xdr:cNvPr>
        <xdr:cNvSpPr txBox="1"/>
      </xdr:nvSpPr>
      <xdr:spPr>
        <a:xfrm>
          <a:off x="11191874" y="500062"/>
          <a:ext cx="1187951" cy="291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twoCellAnchor editAs="oneCell">
    <xdr:from>
      <xdr:col>15</xdr:col>
      <xdr:colOff>287337</xdr:colOff>
      <xdr:row>2</xdr:row>
      <xdr:rowOff>365915</xdr:rowOff>
    </xdr:from>
    <xdr:to>
      <xdr:col>17</xdr:col>
      <xdr:colOff>922469</xdr:colOff>
      <xdr:row>15</xdr:row>
      <xdr:rowOff>246628</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88437" y="1483515"/>
          <a:ext cx="2933832" cy="4236813"/>
        </a:xfrm>
        <a:prstGeom prst="rect">
          <a:avLst/>
        </a:prstGeom>
      </xdr:spPr>
    </xdr:pic>
    <xdr:clientData/>
  </xdr:twoCellAnchor>
  <xdr:twoCellAnchor editAs="oneCell">
    <xdr:from>
      <xdr:col>17</xdr:col>
      <xdr:colOff>1982786</xdr:colOff>
      <xdr:row>7</xdr:row>
      <xdr:rowOff>220660</xdr:rowOff>
    </xdr:from>
    <xdr:to>
      <xdr:col>19</xdr:col>
      <xdr:colOff>216692</xdr:colOff>
      <xdr:row>20</xdr:row>
      <xdr:rowOff>205627</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082586" y="3154360"/>
          <a:ext cx="2971006" cy="4112467"/>
        </a:xfrm>
        <a:prstGeom prst="rect">
          <a:avLst/>
        </a:prstGeom>
      </xdr:spPr>
    </xdr:pic>
    <xdr:clientData/>
  </xdr:twoCellAnchor>
  <xdr:oneCellAnchor>
    <xdr:from>
      <xdr:col>17</xdr:col>
      <xdr:colOff>1612900</xdr:colOff>
      <xdr:row>23</xdr:row>
      <xdr:rowOff>152400</xdr:rowOff>
    </xdr:from>
    <xdr:ext cx="4508500" cy="685800"/>
    <xdr:sp macro="" textlink="">
      <xdr:nvSpPr>
        <xdr:cNvPr id="6" name="TextBox 5">
          <a:extLst>
            <a:ext uri="{FF2B5EF4-FFF2-40B4-BE49-F238E27FC236}">
              <a16:creationId xmlns:a16="http://schemas.microsoft.com/office/drawing/2014/main" id="{44194B42-4E19-46A4-8250-E0E6B837F2FE}"/>
            </a:ext>
          </a:extLst>
        </xdr:cNvPr>
        <xdr:cNvSpPr txBox="1"/>
      </xdr:nvSpPr>
      <xdr:spPr>
        <a:xfrm>
          <a:off x="12712700" y="7975600"/>
          <a:ext cx="4508500" cy="685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400" b="1" i="0" u="none" strike="noStrike" baseline="0">
              <a:solidFill>
                <a:schemeClr val="tx1"/>
              </a:solidFill>
              <a:effectLst/>
              <a:latin typeface="+mn-lt"/>
              <a:ea typeface="+mn-ea"/>
              <a:cs typeface="+mn-cs"/>
            </a:rPr>
            <a:t>Tac</a:t>
          </a:r>
          <a:r>
            <a:rPr lang="en-US" sz="1400" b="0" i="1" u="none" strike="noStrike" baseline="0">
              <a:solidFill>
                <a:schemeClr val="tx1"/>
              </a:solidFill>
              <a:effectLst/>
              <a:latin typeface="+mn-lt"/>
              <a:ea typeface="+mn-ea"/>
              <a:cs typeface="+mn-cs"/>
            </a:rPr>
            <a:t>10</a:t>
          </a:r>
          <a:r>
            <a:rPr lang="en-US" sz="1400" b="1" i="1" u="none" strike="noStrike" baseline="0">
              <a:solidFill>
                <a:schemeClr val="tx1"/>
              </a:solidFill>
              <a:effectLst/>
              <a:latin typeface="+mn-lt"/>
              <a:ea typeface="+mn-ea"/>
              <a:cs typeface="+mn-cs"/>
            </a:rPr>
            <a:t>™</a:t>
          </a:r>
          <a:endParaRPr lang="en-US" sz="1400" b="1" i="0" u="none" strike="noStrike" baseline="0">
            <a:solidFill>
              <a:schemeClr val="tx1"/>
            </a:solidFill>
            <a:effectLst/>
            <a:latin typeface="+mn-lt"/>
            <a:ea typeface="+mn-ea"/>
            <a:cs typeface="+mn-cs"/>
          </a:endParaRPr>
        </a:p>
        <a:p>
          <a:pPr algn="ctr"/>
          <a:r>
            <a:rPr lang="en-US" sz="1400" b="0" i="0" u="none" strike="noStrike" baseline="0">
              <a:solidFill>
                <a:schemeClr val="tx1"/>
              </a:solidFill>
              <a:effectLst/>
              <a:latin typeface="+mn-lt"/>
              <a:ea typeface="+mn-ea"/>
              <a:cs typeface="+mn-cs"/>
            </a:rPr>
            <a:t> </a:t>
          </a:r>
          <a:r>
            <a:rPr lang="en-US" sz="1400" b="1" i="0" u="none" strike="noStrike" baseline="0">
              <a:solidFill>
                <a:schemeClr val="tx1"/>
              </a:solidFill>
              <a:effectLst/>
              <a:latin typeface="+mn-lt"/>
              <a:ea typeface="+mn-ea"/>
              <a:cs typeface="+mn-cs"/>
            </a:rPr>
            <a:t>Long lead time/Minimum order quantity may apply.</a:t>
          </a:r>
          <a:r>
            <a:rPr lang="en-US" sz="1400" b="1" i="0" baseline="0"/>
            <a:t> </a:t>
          </a:r>
        </a:p>
        <a:p>
          <a:endParaRPr lang="en-US" sz="2000" b="0" i="0" baseline="0"/>
        </a:p>
      </xdr:txBody>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2</xdr:col>
      <xdr:colOff>596197</xdr:colOff>
      <xdr:row>4</xdr:row>
      <xdr:rowOff>219191</xdr:rowOff>
    </xdr:from>
    <xdr:to>
      <xdr:col>3</xdr:col>
      <xdr:colOff>221741</xdr:colOff>
      <xdr:row>16</xdr:row>
      <xdr:rowOff>44823</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64668" y="1205309"/>
          <a:ext cx="2673544" cy="3142573"/>
        </a:xfrm>
        <a:prstGeom prst="rect">
          <a:avLst/>
        </a:prstGeom>
      </xdr:spPr>
    </xdr:pic>
    <xdr:clientData/>
  </xdr:twoCellAnchor>
  <xdr:twoCellAnchor editAs="oneCell">
    <xdr:from>
      <xdr:col>2</xdr:col>
      <xdr:colOff>491436</xdr:colOff>
      <xdr:row>23</xdr:row>
      <xdr:rowOff>7718</xdr:rowOff>
    </xdr:from>
    <xdr:to>
      <xdr:col>3</xdr:col>
      <xdr:colOff>69055</xdr:colOff>
      <xdr:row>34</xdr:row>
      <xdr:rowOff>67145</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58786" y="6103718"/>
          <a:ext cx="2625619" cy="3318097"/>
        </a:xfrm>
        <a:prstGeom prst="rect">
          <a:avLst/>
        </a:prstGeom>
      </xdr:spPr>
    </xdr:pic>
    <xdr:clientData/>
  </xdr:twoCellAnchor>
  <xdr:twoCellAnchor editAs="oneCell">
    <xdr:from>
      <xdr:col>4</xdr:col>
      <xdr:colOff>354699</xdr:colOff>
      <xdr:row>2</xdr:row>
      <xdr:rowOff>221147</xdr:rowOff>
    </xdr:from>
    <xdr:to>
      <xdr:col>5</xdr:col>
      <xdr:colOff>11205</xdr:colOff>
      <xdr:row>16</xdr:row>
      <xdr:rowOff>52107</xdr:rowOff>
    </xdr:to>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252170" y="714206"/>
          <a:ext cx="2704506" cy="3640960"/>
        </a:xfrm>
        <a:prstGeom prst="rect">
          <a:avLst/>
        </a:prstGeom>
      </xdr:spPr>
    </xdr:pic>
    <xdr:clientData/>
  </xdr:twoCellAnchor>
  <xdr:twoCellAnchor>
    <xdr:from>
      <xdr:col>1</xdr:col>
      <xdr:colOff>3287286</xdr:colOff>
      <xdr:row>0</xdr:row>
      <xdr:rowOff>23232</xdr:rowOff>
    </xdr:from>
    <xdr:to>
      <xdr:col>2</xdr:col>
      <xdr:colOff>1347439</xdr:colOff>
      <xdr:row>1</xdr:row>
      <xdr:rowOff>0</xdr:rowOff>
    </xdr:to>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900-000006000000}"/>
            </a:ext>
          </a:extLst>
        </xdr:cNvPr>
        <xdr:cNvSpPr txBox="1"/>
      </xdr:nvSpPr>
      <xdr:spPr>
        <a:xfrm>
          <a:off x="5203902" y="23232"/>
          <a:ext cx="1440366" cy="4297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oneCellAnchor>
    <xdr:from>
      <xdr:col>3</xdr:col>
      <xdr:colOff>152400</xdr:colOff>
      <xdr:row>18</xdr:row>
      <xdr:rowOff>66675</xdr:rowOff>
    </xdr:from>
    <xdr:ext cx="3784600" cy="685800"/>
    <xdr:sp macro="" textlink="">
      <xdr:nvSpPr>
        <xdr:cNvPr id="3" name="TextBox 2">
          <a:extLst>
            <a:ext uri="{FF2B5EF4-FFF2-40B4-BE49-F238E27FC236}">
              <a16:creationId xmlns:a16="http://schemas.microsoft.com/office/drawing/2014/main" id="{328FB143-34B8-434A-8C05-2AA1E2C34D6F}"/>
            </a:ext>
          </a:extLst>
        </xdr:cNvPr>
        <xdr:cNvSpPr txBox="1"/>
      </xdr:nvSpPr>
      <xdr:spPr>
        <a:xfrm>
          <a:off x="8667750" y="4933950"/>
          <a:ext cx="3784600" cy="685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400" b="1" i="0" u="none" strike="noStrike" baseline="0">
              <a:solidFill>
                <a:schemeClr val="tx1"/>
              </a:solidFill>
              <a:effectLst/>
              <a:latin typeface="+mn-lt"/>
              <a:ea typeface="+mn-ea"/>
              <a:cs typeface="+mn-cs"/>
            </a:rPr>
            <a:t>Tac</a:t>
          </a:r>
          <a:r>
            <a:rPr lang="en-US" sz="1400" b="0" i="1" u="none" strike="noStrike" baseline="0">
              <a:solidFill>
                <a:schemeClr val="tx1"/>
              </a:solidFill>
              <a:effectLst/>
              <a:latin typeface="+mn-lt"/>
              <a:ea typeface="+mn-ea"/>
              <a:cs typeface="+mn-cs"/>
            </a:rPr>
            <a:t>10 </a:t>
          </a:r>
          <a:r>
            <a:rPr lang="en-US" sz="1400" b="0" i="0" u="none" strike="noStrike" baseline="0">
              <a:solidFill>
                <a:schemeClr val="tx1"/>
              </a:solidFill>
              <a:effectLst/>
              <a:latin typeface="+mn-lt"/>
              <a:ea typeface="+mn-ea"/>
              <a:cs typeface="+mn-cs"/>
            </a:rPr>
            <a:t>Channel Select</a:t>
          </a:r>
        </a:p>
        <a:p>
          <a:pPr algn="ctr"/>
          <a:r>
            <a:rPr lang="en-US" sz="1100" b="0" i="0" u="none" strike="noStrike" baseline="0">
              <a:solidFill>
                <a:schemeClr val="tx1"/>
              </a:solidFill>
              <a:effectLst/>
              <a:latin typeface="+mn-lt"/>
              <a:ea typeface="+mn-ea"/>
              <a:cs typeface="+mn-cs"/>
            </a:rPr>
            <a:t> Long lead time/Minimum order quantity may apply.</a:t>
          </a:r>
          <a:r>
            <a:rPr lang="en-US" sz="1100" b="0" i="0" baseline="0"/>
            <a:t> </a:t>
          </a:r>
        </a:p>
        <a:p>
          <a:endParaRPr lang="en-US" sz="2000" b="0" i="0" baseline="0"/>
        </a:p>
      </xdr:txBody>
    </xdr:sp>
    <xdr:clientData/>
  </xdr:oneCellAnchor>
  <xdr:oneCellAnchor>
    <xdr:from>
      <xdr:col>2</xdr:col>
      <xdr:colOff>161925</xdr:colOff>
      <xdr:row>18</xdr:row>
      <xdr:rowOff>95250</xdr:rowOff>
    </xdr:from>
    <xdr:ext cx="3784600" cy="685800"/>
    <xdr:sp macro="" textlink="">
      <xdr:nvSpPr>
        <xdr:cNvPr id="7" name="TextBox 6">
          <a:extLst>
            <a:ext uri="{FF2B5EF4-FFF2-40B4-BE49-F238E27FC236}">
              <a16:creationId xmlns:a16="http://schemas.microsoft.com/office/drawing/2014/main" id="{AA3F4CC2-ED25-4EAD-A4B5-777F2C29EC2B}"/>
            </a:ext>
          </a:extLst>
        </xdr:cNvPr>
        <xdr:cNvSpPr txBox="1"/>
      </xdr:nvSpPr>
      <xdr:spPr>
        <a:xfrm>
          <a:off x="5629275" y="4962525"/>
          <a:ext cx="3784600" cy="685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400" b="1" i="0" u="none" strike="noStrike" baseline="0">
              <a:solidFill>
                <a:schemeClr val="tx1"/>
              </a:solidFill>
              <a:effectLst/>
              <a:latin typeface="+mn-lt"/>
              <a:ea typeface="+mn-ea"/>
              <a:cs typeface="+mn-cs"/>
            </a:rPr>
            <a:t>Standard</a:t>
          </a:r>
          <a:endParaRPr lang="en-US" sz="1100" b="0" i="0" baseline="0"/>
        </a:p>
        <a:p>
          <a:endParaRPr lang="en-US" sz="2000" b="0" i="0" baseline="0"/>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13</xdr:col>
      <xdr:colOff>0</xdr:colOff>
      <xdr:row>4</xdr:row>
      <xdr:rowOff>0</xdr:rowOff>
    </xdr:from>
    <xdr:to>
      <xdr:col>14</xdr:col>
      <xdr:colOff>578351</xdr:colOff>
      <xdr:row>5</xdr:row>
      <xdr:rowOff>129284</xdr:rowOff>
    </xdr:to>
    <xdr:sp macro="" textlink="">
      <xdr:nvSpPr>
        <xdr:cNvPr id="4" name="TextBox 3">
          <a:hlinkClick xmlns:r="http://schemas.openxmlformats.org/officeDocument/2006/relationships" r:id="rId1"/>
          <a:extLst>
            <a:ext uri="{FF2B5EF4-FFF2-40B4-BE49-F238E27FC236}">
              <a16:creationId xmlns:a16="http://schemas.microsoft.com/office/drawing/2014/main" id="{8642EDDB-ABCF-49ED-AF11-E6FC5A787E66}"/>
            </a:ext>
          </a:extLst>
        </xdr:cNvPr>
        <xdr:cNvSpPr txBox="1"/>
      </xdr:nvSpPr>
      <xdr:spPr>
        <a:xfrm>
          <a:off x="7924800" y="647700"/>
          <a:ext cx="1187951" cy="291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twoCellAnchor editAs="oneCell">
    <xdr:from>
      <xdr:col>0</xdr:col>
      <xdr:colOff>0</xdr:colOff>
      <xdr:row>53</xdr:row>
      <xdr:rowOff>76200</xdr:rowOff>
    </xdr:from>
    <xdr:to>
      <xdr:col>11</xdr:col>
      <xdr:colOff>319087</xdr:colOff>
      <xdr:row>95</xdr:row>
      <xdr:rowOff>50934</xdr:rowOff>
    </xdr:to>
    <xdr:pic>
      <xdr:nvPicPr>
        <xdr:cNvPr id="8" name="Picture 7">
          <a:extLst>
            <a:ext uri="{FF2B5EF4-FFF2-40B4-BE49-F238E27FC236}">
              <a16:creationId xmlns:a16="http://schemas.microsoft.com/office/drawing/2014/main" id="{D14DD531-C218-225A-431D-226E1D21412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696325"/>
          <a:ext cx="7024687" cy="6775584"/>
        </a:xfrm>
        <a:prstGeom prst="rect">
          <a:avLst/>
        </a:prstGeom>
      </xdr:spPr>
    </xdr:pic>
    <xdr:clientData/>
  </xdr:twoCellAnchor>
  <xdr:twoCellAnchor editAs="oneCell">
    <xdr:from>
      <xdr:col>0</xdr:col>
      <xdr:colOff>1</xdr:colOff>
      <xdr:row>0</xdr:row>
      <xdr:rowOff>0</xdr:rowOff>
    </xdr:from>
    <xdr:to>
      <xdr:col>11</xdr:col>
      <xdr:colOff>303085</xdr:colOff>
      <xdr:row>55</xdr:row>
      <xdr:rowOff>152400</xdr:rowOff>
    </xdr:to>
    <xdr:pic>
      <xdr:nvPicPr>
        <xdr:cNvPr id="12" name="Picture 11">
          <a:extLst>
            <a:ext uri="{FF2B5EF4-FFF2-40B4-BE49-F238E27FC236}">
              <a16:creationId xmlns:a16="http://schemas.microsoft.com/office/drawing/2014/main" id="{C604AC0A-7A96-3308-3669-8D2442EEF55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 y="0"/>
          <a:ext cx="7008684" cy="90963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12</xdr:col>
      <xdr:colOff>457200</xdr:colOff>
      <xdr:row>124</xdr:row>
      <xdr:rowOff>38100</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0058400"/>
          <a:ext cx="7772400" cy="10058400"/>
        </a:xfrm>
        <a:prstGeom prst="rect">
          <a:avLst/>
        </a:prstGeom>
      </xdr:spPr>
    </xdr:pic>
    <xdr:clientData/>
  </xdr:twoCellAnchor>
  <xdr:twoCellAnchor editAs="oneCell">
    <xdr:from>
      <xdr:col>0</xdr:col>
      <xdr:colOff>0</xdr:colOff>
      <xdr:row>124</xdr:row>
      <xdr:rowOff>19050</xdr:rowOff>
    </xdr:from>
    <xdr:to>
      <xdr:col>12</xdr:col>
      <xdr:colOff>457200</xdr:colOff>
      <xdr:row>186</xdr:row>
      <xdr:rowOff>38100</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0097750"/>
          <a:ext cx="7772400" cy="10058400"/>
        </a:xfrm>
        <a:prstGeom prst="rect">
          <a:avLst/>
        </a:prstGeom>
      </xdr:spPr>
    </xdr:pic>
    <xdr:clientData/>
  </xdr:twoCellAnchor>
  <xdr:twoCellAnchor editAs="oneCell">
    <xdr:from>
      <xdr:col>0</xdr:col>
      <xdr:colOff>0</xdr:colOff>
      <xdr:row>186</xdr:row>
      <xdr:rowOff>47625</xdr:rowOff>
    </xdr:from>
    <xdr:to>
      <xdr:col>12</xdr:col>
      <xdr:colOff>457200</xdr:colOff>
      <xdr:row>248</xdr:row>
      <xdr:rowOff>66675</xdr:rowOff>
    </xdr:to>
    <xdr:pic>
      <xdr:nvPicPr>
        <xdr:cNvPr id="5" name="Pictur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30165675"/>
          <a:ext cx="7772400" cy="10058400"/>
        </a:xfrm>
        <a:prstGeom prst="rect">
          <a:avLst/>
        </a:prstGeom>
      </xdr:spPr>
    </xdr:pic>
    <xdr:clientData/>
  </xdr:twoCellAnchor>
  <xdr:twoCellAnchor editAs="oneCell">
    <xdr:from>
      <xdr:col>0</xdr:col>
      <xdr:colOff>0</xdr:colOff>
      <xdr:row>248</xdr:row>
      <xdr:rowOff>47625</xdr:rowOff>
    </xdr:from>
    <xdr:to>
      <xdr:col>12</xdr:col>
      <xdr:colOff>457200</xdr:colOff>
      <xdr:row>310</xdr:row>
      <xdr:rowOff>66675</xdr:rowOff>
    </xdr:to>
    <xdr:pic>
      <xdr:nvPicPr>
        <xdr:cNvPr id="6" name="Pictur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40205025"/>
          <a:ext cx="7772400" cy="10058400"/>
        </a:xfrm>
        <a:prstGeom prst="rect">
          <a:avLst/>
        </a:prstGeom>
      </xdr:spPr>
    </xdr:pic>
    <xdr:clientData/>
  </xdr:twoCellAnchor>
  <xdr:twoCellAnchor editAs="oneCell">
    <xdr:from>
      <xdr:col>0</xdr:col>
      <xdr:colOff>0</xdr:colOff>
      <xdr:row>310</xdr:row>
      <xdr:rowOff>66675</xdr:rowOff>
    </xdr:from>
    <xdr:to>
      <xdr:col>12</xdr:col>
      <xdr:colOff>457200</xdr:colOff>
      <xdr:row>372</xdr:row>
      <xdr:rowOff>85725</xdr:rowOff>
    </xdr:to>
    <xdr:pic>
      <xdr:nvPicPr>
        <xdr:cNvPr id="7" name="Picture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50263425"/>
          <a:ext cx="7772400" cy="10058400"/>
        </a:xfrm>
        <a:prstGeom prst="rect">
          <a:avLst/>
        </a:prstGeom>
      </xdr:spPr>
    </xdr:pic>
    <xdr:clientData/>
  </xdr:twoCellAnchor>
  <xdr:twoCellAnchor editAs="oneCell">
    <xdr:from>
      <xdr:col>0</xdr:col>
      <xdr:colOff>9525</xdr:colOff>
      <xdr:row>372</xdr:row>
      <xdr:rowOff>66675</xdr:rowOff>
    </xdr:from>
    <xdr:to>
      <xdr:col>12</xdr:col>
      <xdr:colOff>466725</xdr:colOff>
      <xdr:row>434</xdr:row>
      <xdr:rowOff>85725</xdr:rowOff>
    </xdr:to>
    <xdr:pic>
      <xdr:nvPicPr>
        <xdr:cNvPr id="8" name="Picture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525" y="60302775"/>
          <a:ext cx="7772400" cy="10058400"/>
        </a:xfrm>
        <a:prstGeom prst="rect">
          <a:avLst/>
        </a:prstGeom>
      </xdr:spPr>
    </xdr:pic>
    <xdr:clientData/>
  </xdr:twoCellAnchor>
  <xdr:twoCellAnchor editAs="oneCell">
    <xdr:from>
      <xdr:col>0</xdr:col>
      <xdr:colOff>9525</xdr:colOff>
      <xdr:row>434</xdr:row>
      <xdr:rowOff>85725</xdr:rowOff>
    </xdr:from>
    <xdr:to>
      <xdr:col>12</xdr:col>
      <xdr:colOff>466725</xdr:colOff>
      <xdr:row>496</xdr:row>
      <xdr:rowOff>104775</xdr:rowOff>
    </xdr:to>
    <xdr:pic>
      <xdr:nvPicPr>
        <xdr:cNvPr id="9" name="Picture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525" y="70361175"/>
          <a:ext cx="7772400" cy="10058400"/>
        </a:xfrm>
        <a:prstGeom prst="rect">
          <a:avLst/>
        </a:prstGeom>
      </xdr:spPr>
    </xdr:pic>
    <xdr:clientData/>
  </xdr:twoCellAnchor>
  <xdr:twoCellAnchor editAs="oneCell">
    <xdr:from>
      <xdr:col>0</xdr:col>
      <xdr:colOff>9525</xdr:colOff>
      <xdr:row>496</xdr:row>
      <xdr:rowOff>95250</xdr:rowOff>
    </xdr:from>
    <xdr:to>
      <xdr:col>12</xdr:col>
      <xdr:colOff>466725</xdr:colOff>
      <xdr:row>558</xdr:row>
      <xdr:rowOff>114300</xdr:rowOff>
    </xdr:to>
    <xdr:pic>
      <xdr:nvPicPr>
        <xdr:cNvPr id="10" name="Picture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9525" y="80410050"/>
          <a:ext cx="7772400" cy="10058400"/>
        </a:xfrm>
        <a:prstGeom prst="rect">
          <a:avLst/>
        </a:prstGeom>
      </xdr:spPr>
    </xdr:pic>
    <xdr:clientData/>
  </xdr:twoCellAnchor>
  <xdr:twoCellAnchor editAs="oneCell">
    <xdr:from>
      <xdr:col>13</xdr:col>
      <xdr:colOff>0</xdr:colOff>
      <xdr:row>2</xdr:row>
      <xdr:rowOff>0</xdr:rowOff>
    </xdr:from>
    <xdr:to>
      <xdr:col>15</xdr:col>
      <xdr:colOff>140326</xdr:colOff>
      <xdr:row>3</xdr:row>
      <xdr:rowOff>155094</xdr:rowOff>
    </xdr:to>
    <xdr:pic>
      <xdr:nvPicPr>
        <xdr:cNvPr id="18" name="Picture 17">
          <a:hlinkClick xmlns:r="http://schemas.openxmlformats.org/officeDocument/2006/relationships" r:id="rId9"/>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10"/>
        <a:stretch>
          <a:fillRect/>
        </a:stretch>
      </xdr:blipFill>
      <xdr:spPr>
        <a:xfrm>
          <a:off x="7924800" y="323850"/>
          <a:ext cx="1359526" cy="317019"/>
        </a:xfrm>
        <a:prstGeom prst="rect">
          <a:avLst/>
        </a:prstGeom>
      </xdr:spPr>
    </xdr:pic>
    <xdr:clientData/>
  </xdr:twoCellAnchor>
  <xdr:twoCellAnchor editAs="oneCell">
    <xdr:from>
      <xdr:col>0</xdr:col>
      <xdr:colOff>9525</xdr:colOff>
      <xdr:row>558</xdr:row>
      <xdr:rowOff>114300</xdr:rowOff>
    </xdr:from>
    <xdr:to>
      <xdr:col>12</xdr:col>
      <xdr:colOff>466725</xdr:colOff>
      <xdr:row>620</xdr:row>
      <xdr:rowOff>133350</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9525" y="90468450"/>
          <a:ext cx="7772400" cy="10058400"/>
        </a:xfrm>
        <a:prstGeom prst="rect">
          <a:avLst/>
        </a:prstGeom>
      </xdr:spPr>
    </xdr:pic>
    <xdr:clientData/>
  </xdr:twoCellAnchor>
  <xdr:twoCellAnchor editAs="oneCell">
    <xdr:from>
      <xdr:col>0</xdr:col>
      <xdr:colOff>19050</xdr:colOff>
      <xdr:row>0</xdr:row>
      <xdr:rowOff>9525</xdr:rowOff>
    </xdr:from>
    <xdr:to>
      <xdr:col>12</xdr:col>
      <xdr:colOff>479950</xdr:colOff>
      <xdr:row>62</xdr:row>
      <xdr:rowOff>66675</xdr:rowOff>
    </xdr:to>
    <xdr:pic>
      <xdr:nvPicPr>
        <xdr:cNvPr id="11" name="Picture 10">
          <a:extLst>
            <a:ext uri="{FF2B5EF4-FFF2-40B4-BE49-F238E27FC236}">
              <a16:creationId xmlns:a16="http://schemas.microsoft.com/office/drawing/2014/main" id="{A3B632AB-6F8F-0C7C-491B-84DFE929490E}"/>
            </a:ext>
          </a:extLst>
        </xdr:cNvPr>
        <xdr:cNvPicPr>
          <a:picLocks noChangeAspect="1"/>
        </xdr:cNvPicPr>
      </xdr:nvPicPr>
      <xdr:blipFill>
        <a:blip xmlns:r="http://schemas.openxmlformats.org/officeDocument/2006/relationships" r:embed="rId12"/>
        <a:stretch>
          <a:fillRect/>
        </a:stretch>
      </xdr:blipFill>
      <xdr:spPr>
        <a:xfrm>
          <a:off x="19050" y="9525"/>
          <a:ext cx="7776100" cy="10096500"/>
        </a:xfrm>
        <a:prstGeom prst="rect">
          <a:avLst/>
        </a:prstGeom>
      </xdr:spPr>
    </xdr:pic>
    <xdr:clientData/>
  </xdr:twoCellAnchor>
  <xdr:twoCellAnchor editAs="oneCell">
    <xdr:from>
      <xdr:col>0</xdr:col>
      <xdr:colOff>9524</xdr:colOff>
      <xdr:row>620</xdr:row>
      <xdr:rowOff>125572</xdr:rowOff>
    </xdr:from>
    <xdr:to>
      <xdr:col>12</xdr:col>
      <xdr:colOff>457199</xdr:colOff>
      <xdr:row>683</xdr:row>
      <xdr:rowOff>974</xdr:rowOff>
    </xdr:to>
    <xdr:pic>
      <xdr:nvPicPr>
        <xdr:cNvPr id="15" name="Picture 14">
          <a:extLst>
            <a:ext uri="{FF2B5EF4-FFF2-40B4-BE49-F238E27FC236}">
              <a16:creationId xmlns:a16="http://schemas.microsoft.com/office/drawing/2014/main" id="{F8FBF3DD-92CB-153C-6C50-11775D76F962}"/>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9524" y="100519072"/>
          <a:ext cx="7762875" cy="1007667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0</xdr:colOff>
      <xdr:row>1</xdr:row>
      <xdr:rowOff>0</xdr:rowOff>
    </xdr:from>
    <xdr:to>
      <xdr:col>15</xdr:col>
      <xdr:colOff>1187951</xdr:colOff>
      <xdr:row>1</xdr:row>
      <xdr:rowOff>710309</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B00-000002000000}"/>
            </a:ext>
          </a:extLst>
        </xdr:cNvPr>
        <xdr:cNvSpPr txBox="1"/>
      </xdr:nvSpPr>
      <xdr:spPr>
        <a:xfrm>
          <a:off x="9144000" y="357188"/>
          <a:ext cx="1187951" cy="710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15</xdr:col>
      <xdr:colOff>0</xdr:colOff>
      <xdr:row>1</xdr:row>
      <xdr:rowOff>0</xdr:rowOff>
    </xdr:from>
    <xdr:to>
      <xdr:col>16</xdr:col>
      <xdr:colOff>21139</xdr:colOff>
      <xdr:row>1</xdr:row>
      <xdr:rowOff>710309</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C00-000002000000}"/>
            </a:ext>
          </a:extLst>
        </xdr:cNvPr>
        <xdr:cNvSpPr txBox="1"/>
      </xdr:nvSpPr>
      <xdr:spPr>
        <a:xfrm>
          <a:off x="8512969" y="357188"/>
          <a:ext cx="1187951" cy="710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9525</xdr:colOff>
      <xdr:row>61</xdr:row>
      <xdr:rowOff>133350</xdr:rowOff>
    </xdr:from>
    <xdr:to>
      <xdr:col>12</xdr:col>
      <xdr:colOff>466725</xdr:colOff>
      <xdr:row>123</xdr:row>
      <xdr:rowOff>152400</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 y="10010775"/>
          <a:ext cx="7772400" cy="10058400"/>
        </a:xfrm>
        <a:prstGeom prst="rect">
          <a:avLst/>
        </a:prstGeom>
      </xdr:spPr>
    </xdr:pic>
    <xdr:clientData/>
  </xdr:twoCellAnchor>
  <xdr:twoCellAnchor editAs="oneCell">
    <xdr:from>
      <xdr:col>0</xdr:col>
      <xdr:colOff>0</xdr:colOff>
      <xdr:row>123</xdr:row>
      <xdr:rowOff>152400</xdr:rowOff>
    </xdr:from>
    <xdr:to>
      <xdr:col>12</xdr:col>
      <xdr:colOff>457200</xdr:colOff>
      <xdr:row>186</xdr:row>
      <xdr:rowOff>9525</xdr:rowOff>
    </xdr:to>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0069175"/>
          <a:ext cx="7772400" cy="10058400"/>
        </a:xfrm>
        <a:prstGeom prst="rect">
          <a:avLst/>
        </a:prstGeom>
      </xdr:spPr>
    </xdr:pic>
    <xdr:clientData/>
  </xdr:twoCellAnchor>
  <xdr:twoCellAnchor editAs="oneCell">
    <xdr:from>
      <xdr:col>0</xdr:col>
      <xdr:colOff>0</xdr:colOff>
      <xdr:row>186</xdr:row>
      <xdr:rowOff>9525</xdr:rowOff>
    </xdr:from>
    <xdr:to>
      <xdr:col>12</xdr:col>
      <xdr:colOff>457200</xdr:colOff>
      <xdr:row>248</xdr:row>
      <xdr:rowOff>28575</xdr:rowOff>
    </xdr:to>
    <xdr:pic>
      <xdr:nvPicPr>
        <xdr:cNvPr id="5" name="Picture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30127575"/>
          <a:ext cx="7772400" cy="10058400"/>
        </a:xfrm>
        <a:prstGeom prst="rect">
          <a:avLst/>
        </a:prstGeom>
      </xdr:spPr>
    </xdr:pic>
    <xdr:clientData/>
  </xdr:twoCellAnchor>
  <xdr:twoCellAnchor editAs="oneCell">
    <xdr:from>
      <xdr:col>13</xdr:col>
      <xdr:colOff>0</xdr:colOff>
      <xdr:row>1</xdr:row>
      <xdr:rowOff>0</xdr:rowOff>
    </xdr:from>
    <xdr:to>
      <xdr:col>15</xdr:col>
      <xdr:colOff>140326</xdr:colOff>
      <xdr:row>2</xdr:row>
      <xdr:rowOff>155094</xdr:rowOff>
    </xdr:to>
    <xdr:pic>
      <xdr:nvPicPr>
        <xdr:cNvPr id="7" name="Picture 6">
          <a:hlinkClick xmlns:r="http://schemas.openxmlformats.org/officeDocument/2006/relationships" r:id="rId4"/>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5"/>
        <a:stretch>
          <a:fillRect/>
        </a:stretch>
      </xdr:blipFill>
      <xdr:spPr>
        <a:xfrm>
          <a:off x="7924800" y="161925"/>
          <a:ext cx="1359526" cy="317019"/>
        </a:xfrm>
        <a:prstGeom prst="rect">
          <a:avLst/>
        </a:prstGeom>
      </xdr:spPr>
    </xdr:pic>
    <xdr:clientData/>
  </xdr:twoCellAnchor>
  <xdr:twoCellAnchor editAs="oneCell">
    <xdr:from>
      <xdr:col>0</xdr:col>
      <xdr:colOff>28575</xdr:colOff>
      <xdr:row>0</xdr:row>
      <xdr:rowOff>19050</xdr:rowOff>
    </xdr:from>
    <xdr:to>
      <xdr:col>12</xdr:col>
      <xdr:colOff>466724</xdr:colOff>
      <xdr:row>61</xdr:row>
      <xdr:rowOff>157817</xdr:rowOff>
    </xdr:to>
    <xdr:pic>
      <xdr:nvPicPr>
        <xdr:cNvPr id="6" name="Picture 5">
          <a:extLst>
            <a:ext uri="{FF2B5EF4-FFF2-40B4-BE49-F238E27FC236}">
              <a16:creationId xmlns:a16="http://schemas.microsoft.com/office/drawing/2014/main" id="{62DFF6A5-EA57-93D5-EA6B-DB8B9CE6C0F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8575" y="19050"/>
          <a:ext cx="7753349" cy="1001619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62</xdr:row>
      <xdr:rowOff>19431</xdr:rowOff>
    </xdr:to>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10058781"/>
        </a:xfrm>
        <a:prstGeom prst="rect">
          <a:avLst/>
        </a:prstGeom>
      </xdr:spPr>
    </xdr:pic>
    <xdr:clientData/>
  </xdr:twoCellAnchor>
  <xdr:twoCellAnchor>
    <xdr:from>
      <xdr:col>13</xdr:col>
      <xdr:colOff>0</xdr:colOff>
      <xdr:row>1</xdr:row>
      <xdr:rowOff>0</xdr:rowOff>
    </xdr:from>
    <xdr:to>
      <xdr:col>14</xdr:col>
      <xdr:colOff>578351</xdr:colOff>
      <xdr:row>2</xdr:row>
      <xdr:rowOff>129284</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E00-000003000000}"/>
            </a:ext>
          </a:extLst>
        </xdr:cNvPr>
        <xdr:cNvSpPr txBox="1"/>
      </xdr:nvSpPr>
      <xdr:spPr>
        <a:xfrm>
          <a:off x="7924800" y="161925"/>
          <a:ext cx="1187951" cy="291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13</xdr:col>
      <xdr:colOff>0</xdr:colOff>
      <xdr:row>1</xdr:row>
      <xdr:rowOff>0</xdr:rowOff>
    </xdr:from>
    <xdr:to>
      <xdr:col>14</xdr:col>
      <xdr:colOff>578351</xdr:colOff>
      <xdr:row>2</xdr:row>
      <xdr:rowOff>129284</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F00-000002000000}"/>
            </a:ext>
          </a:extLst>
        </xdr:cNvPr>
        <xdr:cNvSpPr txBox="1"/>
      </xdr:nvSpPr>
      <xdr:spPr>
        <a:xfrm>
          <a:off x="7924800" y="161925"/>
          <a:ext cx="1187951" cy="291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twoCellAnchor editAs="oneCell">
    <xdr:from>
      <xdr:col>0</xdr:col>
      <xdr:colOff>0</xdr:colOff>
      <xdr:row>0</xdr:row>
      <xdr:rowOff>0</xdr:rowOff>
    </xdr:from>
    <xdr:to>
      <xdr:col>12</xdr:col>
      <xdr:colOff>485775</xdr:colOff>
      <xdr:row>60</xdr:row>
      <xdr:rowOff>56236</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7800975" cy="977173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5</xdr:col>
      <xdr:colOff>552450</xdr:colOff>
      <xdr:row>0</xdr:row>
      <xdr:rowOff>123825</xdr:rowOff>
    </xdr:from>
    <xdr:to>
      <xdr:col>7</xdr:col>
      <xdr:colOff>55650</xdr:colOff>
      <xdr:row>1</xdr:row>
      <xdr:rowOff>200025</xdr:rowOff>
    </xdr:to>
    <xdr:sp macro="" textlink="">
      <xdr:nvSpPr>
        <xdr:cNvPr id="7" name="TextBox 6">
          <a:hlinkClick xmlns:r="http://schemas.openxmlformats.org/officeDocument/2006/relationships" r:id="rId1"/>
          <a:extLst>
            <a:ext uri="{FF2B5EF4-FFF2-40B4-BE49-F238E27FC236}">
              <a16:creationId xmlns:a16="http://schemas.microsoft.com/office/drawing/2014/main" id="{00000000-0008-0000-1000-000007000000}"/>
            </a:ext>
          </a:extLst>
        </xdr:cNvPr>
        <xdr:cNvSpPr txBox="1"/>
      </xdr:nvSpPr>
      <xdr:spPr>
        <a:xfrm>
          <a:off x="14735175" y="123825"/>
          <a:ext cx="1198650"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05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a:solidFill>
                <a:schemeClr val="bg1"/>
              </a:solidFill>
            </a:rPr>
            <a:t> </a:t>
          </a:r>
          <a:endParaRPr lang="en-US" sz="1100">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253690</xdr:colOff>
      <xdr:row>0</xdr:row>
      <xdr:rowOff>121502</xdr:rowOff>
    </xdr:from>
    <xdr:to>
      <xdr:col>4</xdr:col>
      <xdr:colOff>1191089</xdr:colOff>
      <xdr:row>8</xdr:row>
      <xdr:rowOff>40423</xdr:rowOff>
    </xdr:to>
    <xdr:grpSp>
      <xdr:nvGrpSpPr>
        <xdr:cNvPr id="61011" name="Group 1">
          <a:extLst>
            <a:ext uri="{FF2B5EF4-FFF2-40B4-BE49-F238E27FC236}">
              <a16:creationId xmlns:a16="http://schemas.microsoft.com/office/drawing/2014/main" id="{00000000-0008-0000-0100-000053EE0000}"/>
            </a:ext>
          </a:extLst>
        </xdr:cNvPr>
        <xdr:cNvGrpSpPr>
          <a:grpSpLocks/>
        </xdr:cNvGrpSpPr>
      </xdr:nvGrpSpPr>
      <xdr:grpSpPr bwMode="auto">
        <a:xfrm>
          <a:off x="4795489" y="121502"/>
          <a:ext cx="2900478" cy="1219897"/>
          <a:chOff x="750" y="737"/>
          <a:chExt cx="3340" cy="1824"/>
        </a:xfrm>
      </xdr:grpSpPr>
      <xdr:pic>
        <xdr:nvPicPr>
          <xdr:cNvPr id="61012" name="Picture 2" descr="SML flat black copy">
            <a:extLst>
              <a:ext uri="{FF2B5EF4-FFF2-40B4-BE49-F238E27FC236}">
                <a16:creationId xmlns:a16="http://schemas.microsoft.com/office/drawing/2014/main" id="{00000000-0008-0000-0100-000054EE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4" y="737"/>
            <a:ext cx="3124" cy="1345"/>
          </a:xfrm>
          <a:prstGeom prst="rect">
            <a:avLst/>
          </a:prstGeom>
          <a:noFill/>
          <a:ln w="9525">
            <a:noFill/>
            <a:miter lim="800000"/>
            <a:headEnd/>
            <a:tailEnd/>
          </a:ln>
        </xdr:spPr>
      </xdr:pic>
      <xdr:sp macro="" textlink="">
        <xdr:nvSpPr>
          <xdr:cNvPr id="4" name="Text Box 3">
            <a:extLst>
              <a:ext uri="{FF2B5EF4-FFF2-40B4-BE49-F238E27FC236}">
                <a16:creationId xmlns:a16="http://schemas.microsoft.com/office/drawing/2014/main" id="{00000000-0008-0000-0100-000004000000}"/>
              </a:ext>
            </a:extLst>
          </xdr:cNvPr>
          <xdr:cNvSpPr txBox="1">
            <a:spLocks noChangeArrowheads="1"/>
          </xdr:cNvSpPr>
        </xdr:nvSpPr>
        <xdr:spPr bwMode="auto">
          <a:xfrm>
            <a:off x="750" y="1995"/>
            <a:ext cx="3340" cy="566"/>
          </a:xfrm>
          <a:prstGeom prst="rect">
            <a:avLst/>
          </a:prstGeom>
          <a:noFill/>
          <a:ln w="9525">
            <a:noFill/>
            <a:miter lim="800000"/>
            <a:headEnd/>
            <a:tailEnd/>
          </a:ln>
        </xdr:spPr>
        <xdr:txBody>
          <a:bodyPr vertOverflow="clip" wrap="square" lIns="91440" tIns="45720" rIns="91440" bIns="45720" anchor="t" upright="1"/>
          <a:lstStyle/>
          <a:p>
            <a:pPr algn="ctr" rtl="0">
              <a:defRPr sz="1000"/>
            </a:pPr>
            <a:r>
              <a:rPr lang="en-US" sz="1600" b="0" i="1" u="none" strike="noStrike" baseline="0">
                <a:solidFill>
                  <a:srgbClr val="000000"/>
                </a:solidFill>
                <a:latin typeface="+mn-lt"/>
              </a:rPr>
              <a:t>Innovation… Quality… Passion</a:t>
            </a:r>
          </a:p>
          <a:p>
            <a:pPr algn="ctr" rtl="0">
              <a:defRPr sz="1000"/>
            </a:pPr>
            <a:endParaRPr lang="en-US" sz="950" b="0" i="1" u="none" strike="noStrike" baseline="0">
              <a:solidFill>
                <a:srgbClr val="000000"/>
              </a:solidFill>
              <a:latin typeface="Book Antiqua"/>
            </a:endParaRPr>
          </a:p>
        </xdr:txBody>
      </xdr:sp>
    </xdr:grpSp>
    <xdr:clientData/>
  </xdr:twoCellAnchor>
  <xdr:twoCellAnchor>
    <xdr:from>
      <xdr:col>5</xdr:col>
      <xdr:colOff>638872</xdr:colOff>
      <xdr:row>1</xdr:row>
      <xdr:rowOff>92927</xdr:rowOff>
    </xdr:from>
    <xdr:to>
      <xdr:col>6</xdr:col>
      <xdr:colOff>700085</xdr:colOff>
      <xdr:row>3</xdr:row>
      <xdr:rowOff>12429</xdr:rowOff>
    </xdr:to>
    <xdr:sp macro="" textlink="">
      <xdr:nvSpPr>
        <xdr:cNvPr id="6" name="TextBox 5">
          <a:hlinkClick xmlns:r="http://schemas.openxmlformats.org/officeDocument/2006/relationships" r:id="rId2"/>
          <a:extLst>
            <a:ext uri="{FF2B5EF4-FFF2-40B4-BE49-F238E27FC236}">
              <a16:creationId xmlns:a16="http://schemas.microsoft.com/office/drawing/2014/main" id="{00000000-0008-0000-0100-000006000000}"/>
            </a:ext>
          </a:extLst>
        </xdr:cNvPr>
        <xdr:cNvSpPr txBox="1"/>
      </xdr:nvSpPr>
      <xdr:spPr>
        <a:xfrm>
          <a:off x="13102683" y="278781"/>
          <a:ext cx="1187951" cy="291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499480</xdr:colOff>
      <xdr:row>0</xdr:row>
      <xdr:rowOff>151006</xdr:rowOff>
    </xdr:from>
    <xdr:to>
      <xdr:col>6</xdr:col>
      <xdr:colOff>967248</xdr:colOff>
      <xdr:row>1</xdr:row>
      <xdr:rowOff>163435</xdr:rowOff>
    </xdr:to>
    <xdr:sp macro="" textlink="">
      <xdr:nvSpPr>
        <xdr:cNvPr id="8" name="TextBox 7">
          <a:hlinkClick xmlns:r="http://schemas.openxmlformats.org/officeDocument/2006/relationships" r:id="rId1"/>
          <a:extLst>
            <a:ext uri="{FF2B5EF4-FFF2-40B4-BE49-F238E27FC236}">
              <a16:creationId xmlns:a16="http://schemas.microsoft.com/office/drawing/2014/main" id="{00000000-0008-0000-1100-000008000000}"/>
            </a:ext>
          </a:extLst>
        </xdr:cNvPr>
        <xdr:cNvSpPr txBox="1"/>
      </xdr:nvSpPr>
      <xdr:spPr>
        <a:xfrm>
          <a:off x="9025517" y="151006"/>
          <a:ext cx="1187951" cy="291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61</xdr:row>
      <xdr:rowOff>89647</xdr:rowOff>
    </xdr:from>
    <xdr:to>
      <xdr:col>12</xdr:col>
      <xdr:colOff>510988</xdr:colOff>
      <xdr:row>125</xdr:row>
      <xdr:rowOff>107577</xdr:rowOff>
    </xdr:to>
    <xdr:pic>
      <xdr:nvPicPr>
        <xdr:cNvPr id="10" name="Picture 9">
          <a:extLst>
            <a:ext uri="{FF2B5EF4-FFF2-40B4-BE49-F238E27FC236}">
              <a16:creationId xmlns:a16="http://schemas.microsoft.com/office/drawing/2014/main" id="{88A6736B-7B98-FB38-7AA1-AD1418A871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659471"/>
          <a:ext cx="7772400" cy="10058400"/>
        </a:xfrm>
        <a:prstGeom prst="rect">
          <a:avLst/>
        </a:prstGeom>
      </xdr:spPr>
    </xdr:pic>
    <xdr:clientData/>
  </xdr:twoCellAnchor>
  <xdr:twoCellAnchor>
    <xdr:from>
      <xdr:col>13</xdr:col>
      <xdr:colOff>0</xdr:colOff>
      <xdr:row>2</xdr:row>
      <xdr:rowOff>0</xdr:rowOff>
    </xdr:from>
    <xdr:to>
      <xdr:col>14</xdr:col>
      <xdr:colOff>574117</xdr:colOff>
      <xdr:row>3</xdr:row>
      <xdr:rowOff>132459</xdr:rowOff>
    </xdr:to>
    <xdr:sp macro="" textlink="">
      <xdr:nvSpPr>
        <xdr:cNvPr id="5" name="TextBox 4">
          <a:hlinkClick xmlns:r="http://schemas.openxmlformats.org/officeDocument/2006/relationships" r:id="rId2"/>
          <a:extLst>
            <a:ext uri="{FF2B5EF4-FFF2-40B4-BE49-F238E27FC236}">
              <a16:creationId xmlns:a16="http://schemas.microsoft.com/office/drawing/2014/main" id="{00000000-0008-0000-1200-000005000000}"/>
            </a:ext>
          </a:extLst>
        </xdr:cNvPr>
        <xdr:cNvSpPr txBox="1"/>
      </xdr:nvSpPr>
      <xdr:spPr>
        <a:xfrm>
          <a:off x="7979833" y="317500"/>
          <a:ext cx="1187951" cy="291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twoCellAnchor editAs="oneCell">
    <xdr:from>
      <xdr:col>0</xdr:col>
      <xdr:colOff>0</xdr:colOff>
      <xdr:row>0</xdr:row>
      <xdr:rowOff>0</xdr:rowOff>
    </xdr:from>
    <xdr:to>
      <xdr:col>12</xdr:col>
      <xdr:colOff>510988</xdr:colOff>
      <xdr:row>64</xdr:row>
      <xdr:rowOff>17929</xdr:rowOff>
    </xdr:to>
    <xdr:pic>
      <xdr:nvPicPr>
        <xdr:cNvPr id="8" name="Picture 7">
          <a:extLst>
            <a:ext uri="{FF2B5EF4-FFF2-40B4-BE49-F238E27FC236}">
              <a16:creationId xmlns:a16="http://schemas.microsoft.com/office/drawing/2014/main" id="{E47A7201-8A1E-9185-60A0-9073EF87366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7772400" cy="10058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666749</xdr:colOff>
      <xdr:row>0</xdr:row>
      <xdr:rowOff>130968</xdr:rowOff>
    </xdr:from>
    <xdr:to>
      <xdr:col>6</xdr:col>
      <xdr:colOff>675981</xdr:colOff>
      <xdr:row>1</xdr:row>
      <xdr:rowOff>29271</xdr:rowOff>
    </xdr:to>
    <xdr:sp macro="" textlink="">
      <xdr:nvSpPr>
        <xdr:cNvPr id="10" name="TextBox 9">
          <a:hlinkClick xmlns:r="http://schemas.openxmlformats.org/officeDocument/2006/relationships" r:id="rId1"/>
          <a:extLst>
            <a:ext uri="{FF2B5EF4-FFF2-40B4-BE49-F238E27FC236}">
              <a16:creationId xmlns:a16="http://schemas.microsoft.com/office/drawing/2014/main" id="{00000000-0008-0000-0200-00000A000000}"/>
            </a:ext>
          </a:extLst>
        </xdr:cNvPr>
        <xdr:cNvSpPr txBox="1"/>
      </xdr:nvSpPr>
      <xdr:spPr>
        <a:xfrm>
          <a:off x="12846843" y="130968"/>
          <a:ext cx="1187951" cy="291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1996196</xdr:colOff>
      <xdr:row>0</xdr:row>
      <xdr:rowOff>212792</xdr:rowOff>
    </xdr:from>
    <xdr:to>
      <xdr:col>3</xdr:col>
      <xdr:colOff>134121</xdr:colOff>
      <xdr:row>1</xdr:row>
      <xdr:rowOff>169615</xdr:rowOff>
    </xdr:to>
    <xdr:sp macro="" textlink="">
      <xdr:nvSpPr>
        <xdr:cNvPr id="2" name="TextBox 1">
          <a:hlinkClick xmlns:r="http://schemas.openxmlformats.org/officeDocument/2006/relationships" r:id="rId1"/>
          <a:extLst>
            <a:ext uri="{FF2B5EF4-FFF2-40B4-BE49-F238E27FC236}">
              <a16:creationId xmlns:a16="http://schemas.microsoft.com/office/drawing/2014/main" id="{80B8C34E-3911-40CC-B354-4C82E6F4C272}"/>
            </a:ext>
          </a:extLst>
        </xdr:cNvPr>
        <xdr:cNvSpPr txBox="1"/>
      </xdr:nvSpPr>
      <xdr:spPr>
        <a:xfrm>
          <a:off x="7295744" y="212792"/>
          <a:ext cx="1187951" cy="2000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twoCellAnchor editAs="oneCell">
    <xdr:from>
      <xdr:col>2</xdr:col>
      <xdr:colOff>759973</xdr:colOff>
      <xdr:row>2</xdr:row>
      <xdr:rowOff>141860</xdr:rowOff>
    </xdr:from>
    <xdr:to>
      <xdr:col>2</xdr:col>
      <xdr:colOff>2929955</xdr:colOff>
      <xdr:row>12</xdr:row>
      <xdr:rowOff>222924</xdr:rowOff>
    </xdr:to>
    <xdr:pic>
      <xdr:nvPicPr>
        <xdr:cNvPr id="3" name="Picture 2">
          <a:extLst>
            <a:ext uri="{FF2B5EF4-FFF2-40B4-BE49-F238E27FC236}">
              <a16:creationId xmlns:a16="http://schemas.microsoft.com/office/drawing/2014/main" id="{2EC14569-7012-4EB5-B74A-B0690E8F53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59521" y="628243"/>
          <a:ext cx="2169982" cy="2512979"/>
        </a:xfrm>
        <a:prstGeom prst="rect">
          <a:avLst/>
        </a:prstGeom>
      </xdr:spPr>
    </xdr:pic>
    <xdr:clientData/>
  </xdr:twoCellAnchor>
  <xdr:twoCellAnchor editAs="oneCell">
    <xdr:from>
      <xdr:col>2</xdr:col>
      <xdr:colOff>830905</xdr:colOff>
      <xdr:row>15</xdr:row>
      <xdr:rowOff>303990</xdr:rowOff>
    </xdr:from>
    <xdr:to>
      <xdr:col>2</xdr:col>
      <xdr:colOff>2908166</xdr:colOff>
      <xdr:row>25</xdr:row>
      <xdr:rowOff>210964</xdr:rowOff>
    </xdr:to>
    <xdr:pic>
      <xdr:nvPicPr>
        <xdr:cNvPr id="4" name="Picture 3">
          <a:extLst>
            <a:ext uri="{FF2B5EF4-FFF2-40B4-BE49-F238E27FC236}">
              <a16:creationId xmlns:a16="http://schemas.microsoft.com/office/drawing/2014/main" id="{0D00B748-081D-4BE9-A13B-F1B58717CD7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130453" y="3951862"/>
          <a:ext cx="2077261" cy="262261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77212</xdr:colOff>
      <xdr:row>3</xdr:row>
      <xdr:rowOff>39482</xdr:rowOff>
    </xdr:from>
    <xdr:to>
      <xdr:col>6</xdr:col>
      <xdr:colOff>287071</xdr:colOff>
      <xdr:row>6</xdr:row>
      <xdr:rowOff>116786</xdr:rowOff>
    </xdr:to>
    <xdr:pic>
      <xdr:nvPicPr>
        <xdr:cNvPr id="3" name="Picture 48" descr="Ear hang.jpg">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5546060" y="1366561"/>
          <a:ext cx="1247977" cy="1061910"/>
        </a:xfrm>
        <a:prstGeom prst="rect">
          <a:avLst/>
        </a:prstGeom>
        <a:noFill/>
        <a:ln w="9525">
          <a:noFill/>
          <a:miter lim="800000"/>
          <a:headEnd/>
          <a:tailEnd/>
        </a:ln>
      </xdr:spPr>
    </xdr:pic>
    <xdr:clientData/>
  </xdr:twoCellAnchor>
  <xdr:twoCellAnchor editAs="oneCell">
    <xdr:from>
      <xdr:col>3</xdr:col>
      <xdr:colOff>149831</xdr:colOff>
      <xdr:row>28</xdr:row>
      <xdr:rowOff>160534</xdr:rowOff>
    </xdr:from>
    <xdr:to>
      <xdr:col>6</xdr:col>
      <xdr:colOff>245333</xdr:colOff>
      <xdr:row>32</xdr:row>
      <xdr:rowOff>128427</xdr:rowOff>
    </xdr:to>
    <xdr:pic>
      <xdr:nvPicPr>
        <xdr:cNvPr id="5" name="Picture 69" descr="SMAT3 cable pa01.jpg">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srcRect/>
        <a:stretch>
          <a:fillRect/>
        </a:stretch>
      </xdr:blipFill>
      <xdr:spPr bwMode="auto">
        <a:xfrm>
          <a:off x="5404634" y="9171826"/>
          <a:ext cx="1347665" cy="1016713"/>
        </a:xfrm>
        <a:prstGeom prst="rect">
          <a:avLst/>
        </a:prstGeom>
        <a:noFill/>
        <a:ln w="9525">
          <a:noFill/>
          <a:miter lim="800000"/>
          <a:headEnd/>
          <a:tailEnd/>
        </a:ln>
      </xdr:spPr>
    </xdr:pic>
    <xdr:clientData/>
  </xdr:twoCellAnchor>
  <xdr:twoCellAnchor editAs="oneCell">
    <xdr:from>
      <xdr:col>4</xdr:col>
      <xdr:colOff>0</xdr:colOff>
      <xdr:row>50</xdr:row>
      <xdr:rowOff>0</xdr:rowOff>
    </xdr:from>
    <xdr:to>
      <xdr:col>4</xdr:col>
      <xdr:colOff>704850</xdr:colOff>
      <xdr:row>53</xdr:row>
      <xdr:rowOff>19051</xdr:rowOff>
    </xdr:to>
    <xdr:pic>
      <xdr:nvPicPr>
        <xdr:cNvPr id="7" name="Picture 50" descr="ear plug.jpg">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cstate="print"/>
        <a:srcRect/>
        <a:stretch>
          <a:fillRect/>
        </a:stretch>
      </xdr:blipFill>
      <xdr:spPr bwMode="auto">
        <a:xfrm>
          <a:off x="5476875" y="14573250"/>
          <a:ext cx="704850" cy="742950"/>
        </a:xfrm>
        <a:prstGeom prst="rect">
          <a:avLst/>
        </a:prstGeom>
        <a:noFill/>
        <a:ln w="9525">
          <a:noFill/>
          <a:miter lim="800000"/>
          <a:headEnd/>
          <a:tailEnd/>
        </a:ln>
      </xdr:spPr>
    </xdr:pic>
    <xdr:clientData/>
  </xdr:twoCellAnchor>
  <xdr:twoCellAnchor editAs="oneCell">
    <xdr:from>
      <xdr:col>4</xdr:col>
      <xdr:colOff>0</xdr:colOff>
      <xdr:row>58</xdr:row>
      <xdr:rowOff>0</xdr:rowOff>
    </xdr:from>
    <xdr:to>
      <xdr:col>5</xdr:col>
      <xdr:colOff>169545</xdr:colOff>
      <xdr:row>60</xdr:row>
      <xdr:rowOff>134409</xdr:rowOff>
    </xdr:to>
    <xdr:pic>
      <xdr:nvPicPr>
        <xdr:cNvPr id="8" name="Picture 7" descr="Transducer pa01.jpg">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4" cstate="print"/>
        <a:stretch>
          <a:fillRect/>
        </a:stretch>
      </xdr:blipFill>
      <xdr:spPr>
        <a:xfrm>
          <a:off x="5476875" y="15459075"/>
          <a:ext cx="1000125" cy="963084"/>
        </a:xfrm>
        <a:prstGeom prst="rect">
          <a:avLst/>
        </a:prstGeom>
      </xdr:spPr>
    </xdr:pic>
    <xdr:clientData/>
  </xdr:twoCellAnchor>
  <xdr:twoCellAnchor editAs="oneCell">
    <xdr:from>
      <xdr:col>4</xdr:col>
      <xdr:colOff>32108</xdr:colOff>
      <xdr:row>67</xdr:row>
      <xdr:rowOff>0</xdr:rowOff>
    </xdr:from>
    <xdr:to>
      <xdr:col>6</xdr:col>
      <xdr:colOff>32108</xdr:colOff>
      <xdr:row>70</xdr:row>
      <xdr:rowOff>19050</xdr:rowOff>
    </xdr:to>
    <xdr:pic>
      <xdr:nvPicPr>
        <xdr:cNvPr id="15" name="Picture 54" descr="Finger PTT.jpg">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5" cstate="print"/>
        <a:srcRect/>
        <a:stretch>
          <a:fillRect/>
        </a:stretch>
      </xdr:blipFill>
      <xdr:spPr bwMode="auto">
        <a:xfrm>
          <a:off x="5500956" y="18332950"/>
          <a:ext cx="1038118" cy="1057168"/>
        </a:xfrm>
        <a:prstGeom prst="rect">
          <a:avLst/>
        </a:prstGeom>
        <a:noFill/>
        <a:ln w="9525">
          <a:noFill/>
          <a:miter lim="800000"/>
          <a:headEnd/>
          <a:tailEnd/>
        </a:ln>
      </xdr:spPr>
    </xdr:pic>
    <xdr:clientData/>
  </xdr:twoCellAnchor>
  <xdr:twoCellAnchor editAs="oneCell">
    <xdr:from>
      <xdr:col>4</xdr:col>
      <xdr:colOff>9903</xdr:colOff>
      <xdr:row>22</xdr:row>
      <xdr:rowOff>10272</xdr:rowOff>
    </xdr:from>
    <xdr:to>
      <xdr:col>6</xdr:col>
      <xdr:colOff>54321</xdr:colOff>
      <xdr:row>24</xdr:row>
      <xdr:rowOff>950</xdr:rowOff>
    </xdr:to>
    <xdr:pic>
      <xdr:nvPicPr>
        <xdr:cNvPr id="22" name="Picture 21" descr="Detail - Hocks only.jpg">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6" cstate="print"/>
        <a:stretch>
          <a:fillRect/>
        </a:stretch>
      </xdr:blipFill>
      <xdr:spPr>
        <a:xfrm>
          <a:off x="5967083" y="10439864"/>
          <a:ext cx="1167048" cy="1126567"/>
        </a:xfrm>
        <a:prstGeom prst="rect">
          <a:avLst/>
        </a:prstGeom>
      </xdr:spPr>
    </xdr:pic>
    <xdr:clientData/>
  </xdr:twoCellAnchor>
  <xdr:twoCellAnchor editAs="oneCell">
    <xdr:from>
      <xdr:col>3</xdr:col>
      <xdr:colOff>209550</xdr:colOff>
      <xdr:row>62</xdr:row>
      <xdr:rowOff>0</xdr:rowOff>
    </xdr:from>
    <xdr:to>
      <xdr:col>7</xdr:col>
      <xdr:colOff>571500</xdr:colOff>
      <xdr:row>63</xdr:row>
      <xdr:rowOff>650926</xdr:rowOff>
    </xdr:to>
    <xdr:pic>
      <xdr:nvPicPr>
        <xdr:cNvPr id="26" name="Picture 25" descr="Small, medium &amp; large molded ear inserts pa01.jpg">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7" cstate="print"/>
        <a:stretch>
          <a:fillRect/>
        </a:stretch>
      </xdr:blipFill>
      <xdr:spPr>
        <a:xfrm>
          <a:off x="5467350" y="21878924"/>
          <a:ext cx="1933575" cy="796705"/>
        </a:xfrm>
        <a:prstGeom prst="rect">
          <a:avLst/>
        </a:prstGeom>
      </xdr:spPr>
    </xdr:pic>
    <xdr:clientData/>
  </xdr:twoCellAnchor>
  <xdr:twoCellAnchor editAs="oneCell">
    <xdr:from>
      <xdr:col>4</xdr:col>
      <xdr:colOff>9525</xdr:colOff>
      <xdr:row>6</xdr:row>
      <xdr:rowOff>186886</xdr:rowOff>
    </xdr:from>
    <xdr:to>
      <xdr:col>7</xdr:col>
      <xdr:colOff>133282</xdr:colOff>
      <xdr:row>11</xdr:row>
      <xdr:rowOff>96721</xdr:rowOff>
    </xdr:to>
    <xdr:pic>
      <xdr:nvPicPr>
        <xdr:cNvPr id="37" name="Picture 36" descr="Surveillance wo ProTect 1.jpg">
          <a:extLst>
            <a:ext uri="{FF2B5EF4-FFF2-40B4-BE49-F238E27FC236}">
              <a16:creationId xmlns:a16="http://schemas.microsoft.com/office/drawing/2014/main" id="{00000000-0008-0000-0300-000025000000}"/>
            </a:ext>
          </a:extLst>
        </xdr:cNvPr>
        <xdr:cNvPicPr>
          <a:picLocks noChangeAspect="1"/>
        </xdr:cNvPicPr>
      </xdr:nvPicPr>
      <xdr:blipFill>
        <a:blip xmlns:r="http://schemas.openxmlformats.org/officeDocument/2006/relationships" r:embed="rId8" cstate="print"/>
        <a:stretch>
          <a:fillRect/>
        </a:stretch>
      </xdr:blipFill>
      <xdr:spPr>
        <a:xfrm>
          <a:off x="5966705" y="5628019"/>
          <a:ext cx="1570237" cy="1497058"/>
        </a:xfrm>
        <a:prstGeom prst="rect">
          <a:avLst/>
        </a:prstGeom>
      </xdr:spPr>
    </xdr:pic>
    <xdr:clientData/>
  </xdr:twoCellAnchor>
  <xdr:twoCellAnchor editAs="oneCell">
    <xdr:from>
      <xdr:col>4</xdr:col>
      <xdr:colOff>38573</xdr:colOff>
      <xdr:row>12</xdr:row>
      <xdr:rowOff>202797</xdr:rowOff>
    </xdr:from>
    <xdr:to>
      <xdr:col>6</xdr:col>
      <xdr:colOff>168659</xdr:colOff>
      <xdr:row>14</xdr:row>
      <xdr:rowOff>97125</xdr:rowOff>
    </xdr:to>
    <xdr:pic>
      <xdr:nvPicPr>
        <xdr:cNvPr id="38" name="Picture 37" descr="Surveillance w ProTect 1.jpg">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9" cstate="print"/>
        <a:stretch>
          <a:fillRect/>
        </a:stretch>
      </xdr:blipFill>
      <xdr:spPr>
        <a:xfrm>
          <a:off x="5507421" y="4312460"/>
          <a:ext cx="1168204" cy="1242811"/>
        </a:xfrm>
        <a:prstGeom prst="rect">
          <a:avLst/>
        </a:prstGeom>
      </xdr:spPr>
    </xdr:pic>
    <xdr:clientData/>
  </xdr:twoCellAnchor>
  <xdr:twoCellAnchor editAs="oneCell">
    <xdr:from>
      <xdr:col>7</xdr:col>
      <xdr:colOff>643890</xdr:colOff>
      <xdr:row>13</xdr:row>
      <xdr:rowOff>49795</xdr:rowOff>
    </xdr:from>
    <xdr:to>
      <xdr:col>9</xdr:col>
      <xdr:colOff>171450</xdr:colOff>
      <xdr:row>13</xdr:row>
      <xdr:rowOff>953671</xdr:rowOff>
    </xdr:to>
    <xdr:pic>
      <xdr:nvPicPr>
        <xdr:cNvPr id="39" name="Picture 38" descr="ProTect detail 1.jpg">
          <a:extLst>
            <a:ext uri="{FF2B5EF4-FFF2-40B4-BE49-F238E27FC236}">
              <a16:creationId xmlns:a16="http://schemas.microsoft.com/office/drawing/2014/main" id="{00000000-0008-0000-0300-000027000000}"/>
            </a:ext>
          </a:extLst>
        </xdr:cNvPr>
        <xdr:cNvPicPr>
          <a:picLocks noChangeAspect="1"/>
        </xdr:cNvPicPr>
      </xdr:nvPicPr>
      <xdr:blipFill>
        <a:blip xmlns:r="http://schemas.openxmlformats.org/officeDocument/2006/relationships" r:embed="rId10" cstate="print"/>
        <a:stretch>
          <a:fillRect/>
        </a:stretch>
      </xdr:blipFill>
      <xdr:spPr>
        <a:xfrm>
          <a:off x="7330440" y="7479295"/>
          <a:ext cx="963930" cy="903876"/>
        </a:xfrm>
        <a:prstGeom prst="rect">
          <a:avLst/>
        </a:prstGeom>
      </xdr:spPr>
    </xdr:pic>
    <xdr:clientData/>
  </xdr:twoCellAnchor>
  <xdr:twoCellAnchor editAs="oneCell">
    <xdr:from>
      <xdr:col>4</xdr:col>
      <xdr:colOff>9526</xdr:colOff>
      <xdr:row>42</xdr:row>
      <xdr:rowOff>16878</xdr:rowOff>
    </xdr:from>
    <xdr:to>
      <xdr:col>5</xdr:col>
      <xdr:colOff>167640</xdr:colOff>
      <xdr:row>45</xdr:row>
      <xdr:rowOff>18338</xdr:rowOff>
    </xdr:to>
    <xdr:pic>
      <xdr:nvPicPr>
        <xdr:cNvPr id="40" name="Picture 39" descr="Replacement tube - ProTect 1.jpg">
          <a:extLst>
            <a:ext uri="{FF2B5EF4-FFF2-40B4-BE49-F238E27FC236}">
              <a16:creationId xmlns:a16="http://schemas.microsoft.com/office/drawing/2014/main" id="{00000000-0008-0000-0300-000028000000}"/>
            </a:ext>
          </a:extLst>
        </xdr:cNvPr>
        <xdr:cNvPicPr>
          <a:picLocks noChangeAspect="1"/>
        </xdr:cNvPicPr>
      </xdr:nvPicPr>
      <xdr:blipFill>
        <a:blip xmlns:r="http://schemas.openxmlformats.org/officeDocument/2006/relationships" r:embed="rId11" cstate="print"/>
        <a:stretch>
          <a:fillRect/>
        </a:stretch>
      </xdr:blipFill>
      <xdr:spPr>
        <a:xfrm>
          <a:off x="5486401" y="17609553"/>
          <a:ext cx="971549" cy="980629"/>
        </a:xfrm>
        <a:prstGeom prst="rect">
          <a:avLst/>
        </a:prstGeom>
      </xdr:spPr>
    </xdr:pic>
    <xdr:clientData/>
  </xdr:twoCellAnchor>
  <xdr:twoCellAnchor editAs="oneCell">
    <xdr:from>
      <xdr:col>3</xdr:col>
      <xdr:colOff>158180</xdr:colOff>
      <xdr:row>35</xdr:row>
      <xdr:rowOff>41633</xdr:rowOff>
    </xdr:from>
    <xdr:to>
      <xdr:col>5</xdr:col>
      <xdr:colOff>139129</xdr:colOff>
      <xdr:row>39</xdr:row>
      <xdr:rowOff>102315</xdr:rowOff>
    </xdr:to>
    <xdr:pic>
      <xdr:nvPicPr>
        <xdr:cNvPr id="41" name="Picture 40" descr="Replacement tube - wo ProTect 1.jpg">
          <a:extLst>
            <a:ext uri="{FF2B5EF4-FFF2-40B4-BE49-F238E27FC236}">
              <a16:creationId xmlns:a16="http://schemas.microsoft.com/office/drawing/2014/main" id="{00000000-0008-0000-0300-000029000000}"/>
            </a:ext>
          </a:extLst>
        </xdr:cNvPr>
        <xdr:cNvPicPr>
          <a:picLocks noChangeAspect="1"/>
        </xdr:cNvPicPr>
      </xdr:nvPicPr>
      <xdr:blipFill>
        <a:blip xmlns:r="http://schemas.openxmlformats.org/officeDocument/2006/relationships" r:embed="rId12" cstate="print"/>
        <a:stretch>
          <a:fillRect/>
        </a:stretch>
      </xdr:blipFill>
      <xdr:spPr>
        <a:xfrm>
          <a:off x="5412983" y="10808094"/>
          <a:ext cx="1019067" cy="1002479"/>
        </a:xfrm>
        <a:prstGeom prst="rect">
          <a:avLst/>
        </a:prstGeom>
      </xdr:spPr>
    </xdr:pic>
    <xdr:clientData/>
  </xdr:twoCellAnchor>
  <xdr:twoCellAnchor>
    <xdr:from>
      <xdr:col>9</xdr:col>
      <xdr:colOff>310364</xdr:colOff>
      <xdr:row>0</xdr:row>
      <xdr:rowOff>83370</xdr:rowOff>
    </xdr:from>
    <xdr:to>
      <xdr:col>11</xdr:col>
      <xdr:colOff>342472</xdr:colOff>
      <xdr:row>0</xdr:row>
      <xdr:rowOff>374579</xdr:rowOff>
    </xdr:to>
    <xdr:sp macro="" textlink="">
      <xdr:nvSpPr>
        <xdr:cNvPr id="34" name="TextBox 33">
          <a:hlinkClick xmlns:r="http://schemas.openxmlformats.org/officeDocument/2006/relationships" r:id="rId13"/>
          <a:extLst>
            <a:ext uri="{FF2B5EF4-FFF2-40B4-BE49-F238E27FC236}">
              <a16:creationId xmlns:a16="http://schemas.microsoft.com/office/drawing/2014/main" id="{00000000-0008-0000-0300-000022000000}"/>
            </a:ext>
          </a:extLst>
        </xdr:cNvPr>
        <xdr:cNvSpPr txBox="1"/>
      </xdr:nvSpPr>
      <xdr:spPr>
        <a:xfrm>
          <a:off x="8551094" y="83370"/>
          <a:ext cx="1187951" cy="291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twoCellAnchor editAs="oneCell">
    <xdr:from>
      <xdr:col>4</xdr:col>
      <xdr:colOff>107024</xdr:colOff>
      <xdr:row>16</xdr:row>
      <xdr:rowOff>64213</xdr:rowOff>
    </xdr:from>
    <xdr:to>
      <xdr:col>6</xdr:col>
      <xdr:colOff>36679</xdr:colOff>
      <xdr:row>21</xdr:row>
      <xdr:rowOff>42809</xdr:rowOff>
    </xdr:to>
    <xdr:pic>
      <xdr:nvPicPr>
        <xdr:cNvPr id="4" name="Picture 3">
          <a:extLst>
            <a:ext uri="{FF2B5EF4-FFF2-40B4-BE49-F238E27FC236}">
              <a16:creationId xmlns:a16="http://schemas.microsoft.com/office/drawing/2014/main" id="{75617387-6D13-DE0F-3505-C6C511B8A31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575872" y="5843426"/>
          <a:ext cx="967773" cy="10595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15</xdr:col>
      <xdr:colOff>952500</xdr:colOff>
      <xdr:row>0</xdr:row>
      <xdr:rowOff>238125</xdr:rowOff>
    </xdr:from>
    <xdr:to>
      <xdr:col>16</xdr:col>
      <xdr:colOff>714876</xdr:colOff>
      <xdr:row>1</xdr:row>
      <xdr:rowOff>148334</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400-000002000000}"/>
            </a:ext>
          </a:extLst>
        </xdr:cNvPr>
        <xdr:cNvSpPr txBox="1"/>
      </xdr:nvSpPr>
      <xdr:spPr>
        <a:xfrm>
          <a:off x="10441781" y="238125"/>
          <a:ext cx="1238751" cy="291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twoCellAnchor editAs="oneCell">
    <xdr:from>
      <xdr:col>17</xdr:col>
      <xdr:colOff>797719</xdr:colOff>
      <xdr:row>14</xdr:row>
      <xdr:rowOff>95250</xdr:rowOff>
    </xdr:from>
    <xdr:to>
      <xdr:col>17</xdr:col>
      <xdr:colOff>3770187</xdr:colOff>
      <xdr:row>25</xdr:row>
      <xdr:rowOff>309940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608719" y="5250656"/>
          <a:ext cx="2972468" cy="41437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497327</xdr:colOff>
      <xdr:row>3</xdr:row>
      <xdr:rowOff>195246</xdr:rowOff>
    </xdr:from>
    <xdr:to>
      <xdr:col>3</xdr:col>
      <xdr:colOff>37904</xdr:colOff>
      <xdr:row>14</xdr:row>
      <xdr:rowOff>327699</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96875" y="924820"/>
          <a:ext cx="2590603" cy="3000086"/>
        </a:xfrm>
        <a:prstGeom prst="rect">
          <a:avLst/>
        </a:prstGeom>
      </xdr:spPr>
    </xdr:pic>
    <xdr:clientData/>
  </xdr:twoCellAnchor>
  <xdr:twoCellAnchor editAs="oneCell">
    <xdr:from>
      <xdr:col>2</xdr:col>
      <xdr:colOff>728895</xdr:colOff>
      <xdr:row>20</xdr:row>
      <xdr:rowOff>224601</xdr:rowOff>
    </xdr:from>
    <xdr:to>
      <xdr:col>3</xdr:col>
      <xdr:colOff>153313</xdr:colOff>
      <xdr:row>31</xdr:row>
      <xdr:rowOff>15291</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31145" y="5664434"/>
          <a:ext cx="2472418" cy="3124440"/>
        </a:xfrm>
        <a:prstGeom prst="rect">
          <a:avLst/>
        </a:prstGeom>
      </xdr:spPr>
    </xdr:pic>
    <xdr:clientData/>
  </xdr:twoCellAnchor>
  <xdr:twoCellAnchor>
    <xdr:from>
      <xdr:col>2</xdr:col>
      <xdr:colOff>0</xdr:colOff>
      <xdr:row>0</xdr:row>
      <xdr:rowOff>0</xdr:rowOff>
    </xdr:from>
    <xdr:to>
      <xdr:col>2</xdr:col>
      <xdr:colOff>1187951</xdr:colOff>
      <xdr:row>1</xdr:row>
      <xdr:rowOff>48224</xdr:rowOff>
    </xdr:to>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500-000005000000}"/>
            </a:ext>
          </a:extLst>
        </xdr:cNvPr>
        <xdr:cNvSpPr txBox="1"/>
      </xdr:nvSpPr>
      <xdr:spPr>
        <a:xfrm>
          <a:off x="5297066" y="0"/>
          <a:ext cx="1187951" cy="291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17</xdr:col>
      <xdr:colOff>1856204</xdr:colOff>
      <xdr:row>13</xdr:row>
      <xdr:rowOff>134354</xdr:rowOff>
    </xdr:from>
    <xdr:to>
      <xdr:col>19</xdr:col>
      <xdr:colOff>180680</xdr:colOff>
      <xdr:row>25</xdr:row>
      <xdr:rowOff>302213</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8102"/>
        <a:stretch/>
      </xdr:blipFill>
      <xdr:spPr>
        <a:xfrm>
          <a:off x="12740104" y="5049254"/>
          <a:ext cx="3709276" cy="4854159"/>
        </a:xfrm>
        <a:prstGeom prst="rect">
          <a:avLst/>
        </a:prstGeom>
      </xdr:spPr>
    </xdr:pic>
    <xdr:clientData/>
  </xdr:twoCellAnchor>
  <xdr:twoCellAnchor editAs="oneCell">
    <xdr:from>
      <xdr:col>15</xdr:col>
      <xdr:colOff>411747</xdr:colOff>
      <xdr:row>12</xdr:row>
      <xdr:rowOff>266700</xdr:rowOff>
    </xdr:from>
    <xdr:to>
      <xdr:col>17</xdr:col>
      <xdr:colOff>1022015</xdr:colOff>
      <xdr:row>24</xdr:row>
      <xdr:rowOff>295653</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3447" y="4864100"/>
          <a:ext cx="2972468" cy="4143753"/>
        </a:xfrm>
        <a:prstGeom prst="rect">
          <a:avLst/>
        </a:prstGeom>
      </xdr:spPr>
    </xdr:pic>
    <xdr:clientData/>
  </xdr:twoCellAnchor>
  <xdr:twoCellAnchor>
    <xdr:from>
      <xdr:col>16</xdr:col>
      <xdr:colOff>76200</xdr:colOff>
      <xdr:row>0</xdr:row>
      <xdr:rowOff>215900</xdr:rowOff>
    </xdr:from>
    <xdr:to>
      <xdr:col>17</xdr:col>
      <xdr:colOff>464051</xdr:colOff>
      <xdr:row>0</xdr:row>
      <xdr:rowOff>507109</xdr:rowOff>
    </xdr:to>
    <xdr:sp macro="" textlink="">
      <xdr:nvSpPr>
        <xdr:cNvPr id="8" name="TextBox 7">
          <a:hlinkClick xmlns:r="http://schemas.openxmlformats.org/officeDocument/2006/relationships" r:id="rId3"/>
          <a:extLst>
            <a:ext uri="{FF2B5EF4-FFF2-40B4-BE49-F238E27FC236}">
              <a16:creationId xmlns:a16="http://schemas.microsoft.com/office/drawing/2014/main" id="{00000000-0008-0000-0600-000008000000}"/>
            </a:ext>
          </a:extLst>
        </xdr:cNvPr>
        <xdr:cNvSpPr txBox="1"/>
      </xdr:nvSpPr>
      <xdr:spPr>
        <a:xfrm>
          <a:off x="9042400" y="215900"/>
          <a:ext cx="1187951" cy="291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oneCellAnchor>
    <xdr:from>
      <xdr:col>17</xdr:col>
      <xdr:colOff>1651000</xdr:colOff>
      <xdr:row>27</xdr:row>
      <xdr:rowOff>12700</xdr:rowOff>
    </xdr:from>
    <xdr:ext cx="4508500" cy="685800"/>
    <xdr:sp macro="" textlink="">
      <xdr:nvSpPr>
        <xdr:cNvPr id="2" name="TextBox 1">
          <a:extLst>
            <a:ext uri="{FF2B5EF4-FFF2-40B4-BE49-F238E27FC236}">
              <a16:creationId xmlns:a16="http://schemas.microsoft.com/office/drawing/2014/main" id="{D03CABEB-8976-1776-FC06-C1C194D9000D}"/>
            </a:ext>
          </a:extLst>
        </xdr:cNvPr>
        <xdr:cNvSpPr txBox="1"/>
      </xdr:nvSpPr>
      <xdr:spPr>
        <a:xfrm>
          <a:off x="12534900" y="10680700"/>
          <a:ext cx="4508500" cy="685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400" b="1" i="0" u="none" strike="noStrike" baseline="0">
              <a:solidFill>
                <a:schemeClr val="tx1"/>
              </a:solidFill>
              <a:effectLst/>
              <a:latin typeface="+mn-lt"/>
              <a:ea typeface="+mn-ea"/>
              <a:cs typeface="+mn-cs"/>
            </a:rPr>
            <a:t>Tac</a:t>
          </a:r>
          <a:r>
            <a:rPr lang="en-US" sz="1400" b="0" i="1" u="none" strike="noStrike" baseline="0">
              <a:solidFill>
                <a:schemeClr val="tx1"/>
              </a:solidFill>
              <a:effectLst/>
              <a:latin typeface="+mn-lt"/>
              <a:ea typeface="+mn-ea"/>
              <a:cs typeface="+mn-cs"/>
            </a:rPr>
            <a:t>10</a:t>
          </a:r>
          <a:endParaRPr lang="en-US" sz="1400" b="0" i="0" u="none" strike="noStrike" baseline="0">
            <a:solidFill>
              <a:schemeClr val="tx1"/>
            </a:solidFill>
            <a:effectLst/>
            <a:latin typeface="+mn-lt"/>
            <a:ea typeface="+mn-ea"/>
            <a:cs typeface="+mn-cs"/>
          </a:endParaRPr>
        </a:p>
        <a:p>
          <a:pPr algn="ctr"/>
          <a:r>
            <a:rPr lang="en-US" sz="1400" b="0" i="0" u="none" strike="noStrike" baseline="0">
              <a:solidFill>
                <a:schemeClr val="tx1"/>
              </a:solidFill>
              <a:effectLst/>
              <a:latin typeface="+mn-lt"/>
              <a:ea typeface="+mn-ea"/>
              <a:cs typeface="+mn-cs"/>
            </a:rPr>
            <a:t> Long lead time/Minimum order quantity may apply.</a:t>
          </a:r>
          <a:r>
            <a:rPr lang="en-US" sz="1400" b="0" i="0" baseline="0"/>
            <a:t> </a:t>
          </a:r>
        </a:p>
        <a:p>
          <a:endParaRPr lang="en-US" sz="2000" b="0" i="0" baseline="0"/>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2</xdr:col>
      <xdr:colOff>396284</xdr:colOff>
      <xdr:row>4</xdr:row>
      <xdr:rowOff>22721</xdr:rowOff>
    </xdr:from>
    <xdr:to>
      <xdr:col>2</xdr:col>
      <xdr:colOff>2858129</xdr:colOff>
      <xdr:row>14</xdr:row>
      <xdr:rowOff>31401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92603" y="1027556"/>
          <a:ext cx="2461845" cy="2939449"/>
        </a:xfrm>
        <a:prstGeom prst="rect">
          <a:avLst/>
        </a:prstGeom>
      </xdr:spPr>
    </xdr:pic>
    <xdr:clientData/>
  </xdr:twoCellAnchor>
  <xdr:twoCellAnchor editAs="oneCell">
    <xdr:from>
      <xdr:col>2</xdr:col>
      <xdr:colOff>565624</xdr:colOff>
      <xdr:row>17</xdr:row>
      <xdr:rowOff>240741</xdr:rowOff>
    </xdr:from>
    <xdr:to>
      <xdr:col>2</xdr:col>
      <xdr:colOff>2903006</xdr:colOff>
      <xdr:row>29</xdr:row>
      <xdr:rowOff>20203</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61943" y="4636895"/>
          <a:ext cx="2337382" cy="3045176"/>
        </a:xfrm>
        <a:prstGeom prst="rect">
          <a:avLst/>
        </a:prstGeom>
      </xdr:spPr>
    </xdr:pic>
    <xdr:clientData/>
  </xdr:twoCellAnchor>
  <xdr:twoCellAnchor>
    <xdr:from>
      <xdr:col>2</xdr:col>
      <xdr:colOff>133351</xdr:colOff>
      <xdr:row>0</xdr:row>
      <xdr:rowOff>9525</xdr:rowOff>
    </xdr:from>
    <xdr:to>
      <xdr:col>2</xdr:col>
      <xdr:colOff>1495425</xdr:colOff>
      <xdr:row>1</xdr:row>
      <xdr:rowOff>76200</xdr:rowOff>
    </xdr:to>
    <xdr:sp macro="" textlink="">
      <xdr:nvSpPr>
        <xdr:cNvPr id="6" name="TextBox 5">
          <a:hlinkClick xmlns:r="http://schemas.openxmlformats.org/officeDocument/2006/relationships" r:id="rId3"/>
          <a:extLst>
            <a:ext uri="{FF2B5EF4-FFF2-40B4-BE49-F238E27FC236}">
              <a16:creationId xmlns:a16="http://schemas.microsoft.com/office/drawing/2014/main" id="{00000000-0008-0000-0700-000006000000}"/>
            </a:ext>
          </a:extLst>
        </xdr:cNvPr>
        <xdr:cNvSpPr txBox="1"/>
      </xdr:nvSpPr>
      <xdr:spPr>
        <a:xfrm>
          <a:off x="5429251" y="9525"/>
          <a:ext cx="1362074"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twoCellAnchor editAs="oneCell">
    <xdr:from>
      <xdr:col>4</xdr:col>
      <xdr:colOff>418682</xdr:colOff>
      <xdr:row>1</xdr:row>
      <xdr:rowOff>197976</xdr:rowOff>
    </xdr:from>
    <xdr:to>
      <xdr:col>5</xdr:col>
      <xdr:colOff>380535</xdr:colOff>
      <xdr:row>15</xdr:row>
      <xdr:rowOff>0</xdr:rowOff>
    </xdr:to>
    <xdr:pic>
      <xdr:nvPicPr>
        <xdr:cNvPr id="3" name="Picture 2">
          <a:extLst>
            <a:ext uri="{FF2B5EF4-FFF2-40B4-BE49-F238E27FC236}">
              <a16:creationId xmlns:a16="http://schemas.microsoft.com/office/drawing/2014/main" id="{39E417B7-20CF-461F-8A08-111310E044F6}"/>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8102"/>
        <a:stretch/>
      </xdr:blipFill>
      <xdr:spPr>
        <a:xfrm>
          <a:off x="8980715" y="449185"/>
          <a:ext cx="3007760" cy="3926035"/>
        </a:xfrm>
        <a:prstGeom prst="rect">
          <a:avLst/>
        </a:prstGeom>
      </xdr:spPr>
    </xdr:pic>
    <xdr:clientData/>
  </xdr:twoCellAnchor>
  <xdr:oneCellAnchor>
    <xdr:from>
      <xdr:col>4</xdr:col>
      <xdr:colOff>272144</xdr:colOff>
      <xdr:row>18</xdr:row>
      <xdr:rowOff>62802</xdr:rowOff>
    </xdr:from>
    <xdr:ext cx="3784600" cy="685800"/>
    <xdr:sp macro="" textlink="">
      <xdr:nvSpPr>
        <xdr:cNvPr id="5" name="TextBox 4">
          <a:extLst>
            <a:ext uri="{FF2B5EF4-FFF2-40B4-BE49-F238E27FC236}">
              <a16:creationId xmlns:a16="http://schemas.microsoft.com/office/drawing/2014/main" id="{9C17E79E-E71F-48DF-94C1-C9A149358EA0}"/>
            </a:ext>
          </a:extLst>
        </xdr:cNvPr>
        <xdr:cNvSpPr txBox="1"/>
      </xdr:nvSpPr>
      <xdr:spPr>
        <a:xfrm>
          <a:off x="8834177" y="4710165"/>
          <a:ext cx="3784600" cy="685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200" b="1" i="0" u="none" strike="noStrike" baseline="0">
              <a:solidFill>
                <a:schemeClr val="tx1"/>
              </a:solidFill>
              <a:effectLst/>
              <a:latin typeface="+mn-lt"/>
              <a:ea typeface="+mn-ea"/>
              <a:cs typeface="+mn-cs"/>
            </a:rPr>
            <a:t>Tac</a:t>
          </a:r>
          <a:r>
            <a:rPr lang="en-US" sz="1200" b="0" i="1" u="none" strike="noStrike" baseline="0">
              <a:solidFill>
                <a:schemeClr val="tx1"/>
              </a:solidFill>
              <a:effectLst/>
              <a:latin typeface="+mn-lt"/>
              <a:ea typeface="+mn-ea"/>
              <a:cs typeface="+mn-cs"/>
            </a:rPr>
            <a:t>10 </a:t>
          </a:r>
          <a:r>
            <a:rPr lang="en-US" sz="1200" b="0" i="0" u="none" strike="noStrike" baseline="0">
              <a:solidFill>
                <a:schemeClr val="tx1"/>
              </a:solidFill>
              <a:effectLst/>
              <a:latin typeface="+mn-lt"/>
              <a:ea typeface="+mn-ea"/>
              <a:cs typeface="+mn-cs"/>
            </a:rPr>
            <a:t>Channel Select</a:t>
          </a:r>
        </a:p>
        <a:p>
          <a:pPr algn="ctr"/>
          <a:r>
            <a:rPr lang="en-US" sz="1100" b="0" i="0" u="none" strike="noStrike" baseline="0">
              <a:solidFill>
                <a:schemeClr val="tx1"/>
              </a:solidFill>
              <a:effectLst/>
              <a:latin typeface="+mn-lt"/>
              <a:ea typeface="+mn-ea"/>
              <a:cs typeface="+mn-cs"/>
            </a:rPr>
            <a:t> Long lead time/Minimum order quantity may apply.</a:t>
          </a:r>
          <a:r>
            <a:rPr lang="en-US" sz="1100" b="0" i="0" baseline="0"/>
            <a:t> </a:t>
          </a:r>
        </a:p>
        <a:p>
          <a:endParaRPr lang="en-US" sz="2000" b="0" i="0" baseline="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www.stonemountainltd.com/" TargetMode="External"/><Relationship Id="rId1" Type="http://schemas.openxmlformats.org/officeDocument/2006/relationships/hyperlink" Target="mailto:info-us@stonemountainltd.com" TargetMode="External"/><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28"/>
  <sheetViews>
    <sheetView showGridLines="0" tabSelected="1" workbookViewId="0"/>
  </sheetViews>
  <sheetFormatPr defaultColWidth="12.42578125" defaultRowHeight="11.25" x14ac:dyDescent="0.2"/>
  <cols>
    <col min="1" max="1" width="36.42578125" style="21" customWidth="1"/>
    <col min="2" max="2" width="96.28515625" style="22" customWidth="1"/>
    <col min="3" max="3" width="11.85546875" style="257" customWidth="1"/>
    <col min="4" max="16384" width="12.42578125" style="20"/>
  </cols>
  <sheetData>
    <row r="1" spans="1:3" s="17" customFormat="1" ht="12" x14ac:dyDescent="0.2">
      <c r="A1" s="229" t="s">
        <v>506</v>
      </c>
      <c r="B1" s="18"/>
      <c r="C1" s="256"/>
    </row>
    <row r="2" spans="1:3" s="17" customFormat="1" ht="12.95" customHeight="1" x14ac:dyDescent="0.2">
      <c r="A2" s="230" t="s">
        <v>257</v>
      </c>
      <c r="B2" s="18"/>
      <c r="C2" s="256"/>
    </row>
    <row r="3" spans="1:3" s="17" customFormat="1" ht="12.95" customHeight="1" x14ac:dyDescent="0.2">
      <c r="A3" s="23"/>
      <c r="B3" s="18"/>
      <c r="C3" s="256"/>
    </row>
    <row r="4" spans="1:3" s="17" customFormat="1" ht="12.95" customHeight="1" x14ac:dyDescent="0.25">
      <c r="A4" s="343" t="s">
        <v>773</v>
      </c>
      <c r="B4" s="18"/>
      <c r="C4" s="256"/>
    </row>
    <row r="5" spans="1:3" s="17" customFormat="1" ht="15.75" x14ac:dyDescent="0.25">
      <c r="A5" s="231" t="s">
        <v>588</v>
      </c>
      <c r="B5" s="18"/>
      <c r="C5" s="256"/>
    </row>
    <row r="6" spans="1:3" s="59" customFormat="1" ht="30.75" customHeight="1" x14ac:dyDescent="0.25">
      <c r="A6" s="222" t="s">
        <v>370</v>
      </c>
      <c r="B6" s="58"/>
      <c r="C6" s="256"/>
    </row>
    <row r="7" spans="1:3" s="19" customFormat="1" ht="21.75" customHeight="1" x14ac:dyDescent="0.2">
      <c r="A7" s="348" t="s">
        <v>505</v>
      </c>
      <c r="B7" s="348"/>
      <c r="C7" s="247"/>
    </row>
    <row r="8" spans="1:3" s="225" customFormat="1" ht="24.95" customHeight="1" x14ac:dyDescent="0.2">
      <c r="A8" s="223" t="s">
        <v>90</v>
      </c>
      <c r="B8" s="224" t="s">
        <v>87</v>
      </c>
      <c r="C8" s="246" t="s">
        <v>529</v>
      </c>
    </row>
    <row r="9" spans="1:3" s="225" customFormat="1" ht="24.95" customHeight="1" x14ac:dyDescent="0.2">
      <c r="A9" s="223" t="s">
        <v>153</v>
      </c>
      <c r="B9" s="226" t="s">
        <v>255</v>
      </c>
      <c r="C9" s="266" t="s">
        <v>518</v>
      </c>
    </row>
    <row r="10" spans="1:3" s="225" customFormat="1" ht="45" customHeight="1" x14ac:dyDescent="0.2">
      <c r="A10" s="223" t="s">
        <v>530</v>
      </c>
      <c r="B10" s="226" t="s">
        <v>690</v>
      </c>
      <c r="C10" s="266" t="s">
        <v>533</v>
      </c>
    </row>
    <row r="11" spans="1:3" s="225" customFormat="1" ht="45" customHeight="1" x14ac:dyDescent="0.2">
      <c r="A11" s="223" t="s">
        <v>640</v>
      </c>
      <c r="B11" s="226" t="s">
        <v>641</v>
      </c>
      <c r="C11" s="266" t="s">
        <v>642</v>
      </c>
    </row>
    <row r="12" spans="1:3" s="225" customFormat="1" ht="45" customHeight="1" x14ac:dyDescent="0.2">
      <c r="A12" s="227" t="s">
        <v>626</v>
      </c>
      <c r="B12" s="226" t="s">
        <v>404</v>
      </c>
      <c r="C12" s="291" t="s">
        <v>645</v>
      </c>
    </row>
    <row r="13" spans="1:3" s="225" customFormat="1" ht="45" customHeight="1" x14ac:dyDescent="0.2">
      <c r="A13" s="223" t="s">
        <v>531</v>
      </c>
      <c r="B13" s="226" t="s">
        <v>691</v>
      </c>
      <c r="C13" s="266" t="s">
        <v>534</v>
      </c>
    </row>
    <row r="14" spans="1:3" s="225" customFormat="1" ht="24.95" customHeight="1" x14ac:dyDescent="0.2">
      <c r="A14" s="223" t="s">
        <v>437</v>
      </c>
      <c r="B14" s="226" t="s">
        <v>499</v>
      </c>
      <c r="C14" s="266" t="s">
        <v>519</v>
      </c>
    </row>
    <row r="15" spans="1:3" s="225" customFormat="1" ht="45" customHeight="1" x14ac:dyDescent="0.2">
      <c r="A15" s="223" t="s">
        <v>385</v>
      </c>
      <c r="B15" s="226" t="s">
        <v>692</v>
      </c>
      <c r="C15" s="266" t="s">
        <v>535</v>
      </c>
    </row>
    <row r="16" spans="1:3" s="225" customFormat="1" ht="24.95" customHeight="1" x14ac:dyDescent="0.2">
      <c r="A16" s="223" t="s">
        <v>438</v>
      </c>
      <c r="B16" s="226" t="s">
        <v>500</v>
      </c>
      <c r="C16" s="266" t="s">
        <v>520</v>
      </c>
    </row>
    <row r="17" spans="1:3" s="225" customFormat="1" ht="45" customHeight="1" x14ac:dyDescent="0.2">
      <c r="A17" s="223" t="s">
        <v>532</v>
      </c>
      <c r="B17" s="226" t="s">
        <v>693</v>
      </c>
      <c r="C17" s="266" t="s">
        <v>536</v>
      </c>
    </row>
    <row r="18" spans="1:3" s="225" customFormat="1" ht="24.95" customHeight="1" x14ac:dyDescent="0.2">
      <c r="A18" s="223" t="s">
        <v>501</v>
      </c>
      <c r="B18" s="226" t="s">
        <v>502</v>
      </c>
      <c r="C18" s="266" t="s">
        <v>521</v>
      </c>
    </row>
    <row r="19" spans="1:3" s="225" customFormat="1" ht="45" customHeight="1" x14ac:dyDescent="0.2">
      <c r="A19" s="223" t="s">
        <v>672</v>
      </c>
      <c r="B19" s="226" t="s">
        <v>673</v>
      </c>
      <c r="C19" s="303" t="s">
        <v>674</v>
      </c>
    </row>
    <row r="20" spans="1:3" s="225" customFormat="1" ht="24.95" customHeight="1" x14ac:dyDescent="0.2">
      <c r="A20" s="227" t="s">
        <v>515</v>
      </c>
      <c r="B20" s="226" t="s">
        <v>516</v>
      </c>
      <c r="C20" s="266" t="s">
        <v>523</v>
      </c>
    </row>
    <row r="21" spans="1:3" s="225" customFormat="1" ht="24.95" customHeight="1" x14ac:dyDescent="0.2">
      <c r="A21" s="227" t="s">
        <v>571</v>
      </c>
      <c r="B21" s="226" t="s">
        <v>560</v>
      </c>
      <c r="C21" s="266" t="s">
        <v>561</v>
      </c>
    </row>
    <row r="22" spans="1:3" s="225" customFormat="1" ht="24.95" customHeight="1" x14ac:dyDescent="0.2">
      <c r="A22" s="227" t="s">
        <v>572</v>
      </c>
      <c r="B22" s="226" t="s">
        <v>573</v>
      </c>
      <c r="C22" s="266" t="s">
        <v>562</v>
      </c>
    </row>
    <row r="23" spans="1:3" s="225" customFormat="1" ht="45" customHeight="1" x14ac:dyDescent="0.2">
      <c r="A23" s="227" t="s">
        <v>403</v>
      </c>
      <c r="B23" s="226" t="s">
        <v>559</v>
      </c>
      <c r="C23" s="266" t="s">
        <v>522</v>
      </c>
    </row>
    <row r="24" spans="1:3" s="225" customFormat="1" ht="24.95" customHeight="1" x14ac:dyDescent="0.2">
      <c r="A24" s="227" t="s">
        <v>503</v>
      </c>
      <c r="B24" s="226" t="s">
        <v>406</v>
      </c>
      <c r="C24" s="267" t="s">
        <v>524</v>
      </c>
    </row>
    <row r="25" spans="1:3" s="225" customFormat="1" ht="24.95" customHeight="1" x14ac:dyDescent="0.2">
      <c r="A25" s="227" t="s">
        <v>504</v>
      </c>
      <c r="B25" s="226" t="s">
        <v>517</v>
      </c>
      <c r="C25" s="267" t="s">
        <v>525</v>
      </c>
    </row>
    <row r="26" spans="1:3" s="225" customFormat="1" ht="24.95" customHeight="1" x14ac:dyDescent="0.2">
      <c r="A26" s="223" t="s">
        <v>507</v>
      </c>
      <c r="B26" s="226" t="s">
        <v>256</v>
      </c>
      <c r="C26" s="266" t="s">
        <v>526</v>
      </c>
    </row>
    <row r="27" spans="1:3" s="225" customFormat="1" ht="24.95" customHeight="1" x14ac:dyDescent="0.2">
      <c r="A27" s="223" t="s">
        <v>155</v>
      </c>
      <c r="B27" s="226" t="s">
        <v>383</v>
      </c>
      <c r="C27" s="266" t="s">
        <v>527</v>
      </c>
    </row>
    <row r="28" spans="1:3" s="228" customFormat="1" ht="24.95" customHeight="1" x14ac:dyDescent="0.2">
      <c r="A28" s="223" t="s">
        <v>407</v>
      </c>
      <c r="B28" s="226" t="s">
        <v>749</v>
      </c>
      <c r="C28" s="268" t="s">
        <v>528</v>
      </c>
    </row>
  </sheetData>
  <mergeCells count="1">
    <mergeCell ref="A7:B7"/>
  </mergeCells>
  <hyperlinks>
    <hyperlink ref="C9" location="'Mission Statement'!A1" display="'Mission Statement'!A1" xr:uid="{00000000-0004-0000-0000-000000000000}"/>
    <hyperlink ref="C14" location="'Elite Features &amp; Spec''s'!A1" display="'Elite Features &amp; Spec''s'!A1" xr:uid="{00000000-0004-0000-0000-000002000000}"/>
    <hyperlink ref="C16" location="'Epic Features &amp; Spec''s'!A1" display="'Epic Features &amp; Spec''s'!A1" xr:uid="{00000000-0004-0000-0000-000003000000}"/>
    <hyperlink ref="C18" location="'BluSkye Features &amp; Spec''s'!A1" display="'BluSkye Features &amp; Spec''s'!A1" xr:uid="{00000000-0004-0000-0000-000004000000}"/>
    <hyperlink ref="C23" location="'PTT Accessories'!A1" display="'PTT Accessories'!A1" xr:uid="{00000000-0004-0000-0000-000005000000}"/>
    <hyperlink ref="C20" location="'TruDock &amp; HanzFree'!A1" display="'TruDock &amp; HanzFree'!A1" xr:uid="{00000000-0004-0000-0000-000006000000}"/>
    <hyperlink ref="C24" location="ProMobile!A1" display="ProMobile!A1" xr:uid="{00000000-0004-0000-0000-000007000000}"/>
    <hyperlink ref="C25" location="SpeakEZ!A1" display="SpeakEZ!A1" xr:uid="{00000000-0004-0000-0000-000008000000}"/>
    <hyperlink ref="C26" location="'Bravo Replacement Cables'!A1" display="'Bravo Replacement Cables'!A1" xr:uid="{00000000-0004-0000-0000-000009000000}"/>
    <hyperlink ref="C27" location="'Contact Information'!A1" display="'Contact Information'!A1" xr:uid="{00000000-0004-0000-0000-00000A000000}"/>
    <hyperlink ref="C28" location="'CoS &amp; Warranty Statement'!A1" display="'CoS &amp; Warranty Statement'!A1" xr:uid="{00000000-0004-0000-0000-00000B000000}"/>
    <hyperlink ref="C10" location="'LMR Series'!A1" display="'LMR Series'!A1" xr:uid="{00000000-0004-0000-0000-00000C000000}"/>
    <hyperlink ref="C13" location="'Elite Series'!A1" display="'Elite Series'!A1" xr:uid="{00000000-0004-0000-0000-00000D000000}"/>
    <hyperlink ref="C15" location="'Epic Series'!A1" display="'Epic Series'!A1" xr:uid="{00000000-0004-0000-0000-00000E000000}"/>
    <hyperlink ref="C17" location="'BluSkye Series'!A1" display="'BluSkye Series'!A1" xr:uid="{00000000-0004-0000-0000-00000F000000}"/>
    <hyperlink ref="C21" location="'TruDock Gang Holders'!A1" display="'TruDock Gang Holders'!A1" xr:uid="{00000000-0004-0000-0000-000010000000}"/>
    <hyperlink ref="C22" location="'TruDock Gang Chargers'!A1" display="'TruDock Gang Chargers'!A1" xr:uid="{00000000-0004-0000-0000-000011000000}"/>
    <hyperlink ref="C11" location="'LMR Features &amp; Spec''s'!A1" display="'LMR Features &amp; Spec''s'!A1" xr:uid="{D3EE7A92-3BF3-4CBD-BAD7-F38FD1A45444}"/>
    <hyperlink ref="C12" location="'LMR Accessories'!A1" display="'LMR Accessories'!A1" xr:uid="{F0A14BB5-4A71-4A36-B1AB-CA707D89B01C}"/>
    <hyperlink ref="C19" location="'TruBlu Series'!A1" display="'TruBlu Series'!A1" xr:uid="{DA224327-44E5-41B5-BCD0-717D27F70888}"/>
  </hyperlinks>
  <pageMargins left="0.25" right="0.25" top="0.25" bottom="0.25" header="0.5" footer="0.5"/>
  <pageSetup scale="85"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A30"/>
  <sheetViews>
    <sheetView showGridLines="0" zoomScale="75" zoomScaleNormal="75" workbookViewId="0">
      <selection activeCell="C28" sqref="C28:N28"/>
    </sheetView>
  </sheetViews>
  <sheetFormatPr defaultColWidth="9.140625" defaultRowHeight="15.75" x14ac:dyDescent="0.25"/>
  <cols>
    <col min="1" max="1" width="10" style="52" customWidth="1"/>
    <col min="2" max="2" width="7.85546875" style="62" customWidth="1"/>
    <col min="3" max="6" width="5.7109375" style="62" customWidth="1"/>
    <col min="7" max="7" width="7.28515625" style="62" customWidth="1"/>
    <col min="8" max="9" width="5.7109375" style="62" customWidth="1"/>
    <col min="10" max="10" width="24.42578125" style="62" customWidth="1"/>
    <col min="11" max="11" width="9.7109375" style="52" customWidth="1"/>
    <col min="12" max="12" width="14.140625" style="52" customWidth="1"/>
    <col min="13" max="13" width="10.7109375" style="62" customWidth="1"/>
    <col min="14" max="14" width="11.28515625" style="52" customWidth="1"/>
    <col min="15" max="15" width="2.42578125" style="52" customWidth="1"/>
    <col min="16" max="16" width="22.140625" style="52" customWidth="1"/>
    <col min="17" max="17" width="12.42578125" style="52" customWidth="1"/>
    <col min="18" max="18" width="55.85546875" style="52" customWidth="1"/>
    <col min="19" max="19" width="15.28515625" style="52" customWidth="1"/>
    <col min="20" max="20" width="6.42578125" style="54" customWidth="1"/>
    <col min="21" max="21" width="9.42578125" style="54" hidden="1" customWidth="1"/>
    <col min="22" max="22" width="11.5703125" style="54" hidden="1" customWidth="1"/>
    <col min="23" max="23" width="11.42578125" style="52" hidden="1" customWidth="1"/>
    <col min="24" max="24" width="16.85546875" style="53" hidden="1" customWidth="1"/>
    <col min="25" max="26" width="12.28515625" style="53" customWidth="1"/>
    <col min="27" max="27" width="12.42578125" style="52" customWidth="1"/>
    <col min="28" max="33" width="9.140625" style="52" customWidth="1"/>
    <col min="34" max="16384" width="9.140625" style="52"/>
  </cols>
  <sheetData>
    <row r="1" spans="1:27" s="97" customFormat="1" ht="27.75" customHeight="1" x14ac:dyDescent="0.2">
      <c r="A1" s="418" t="s">
        <v>390</v>
      </c>
      <c r="B1" s="418"/>
      <c r="C1" s="418"/>
      <c r="D1" s="418"/>
      <c r="E1" s="418"/>
      <c r="F1" s="418"/>
      <c r="G1" s="418"/>
      <c r="H1" s="418"/>
      <c r="I1" s="418"/>
      <c r="J1" s="418"/>
      <c r="K1" s="418"/>
      <c r="L1" s="418"/>
      <c r="M1" s="418"/>
      <c r="N1" s="418"/>
      <c r="O1" s="418"/>
      <c r="P1" s="418"/>
      <c r="Q1" s="98"/>
      <c r="R1" s="98"/>
      <c r="S1" s="98"/>
      <c r="T1" s="98"/>
      <c r="U1" s="98"/>
    </row>
    <row r="2" spans="1:27" s="94" customFormat="1" ht="60" customHeight="1" x14ac:dyDescent="0.2">
      <c r="A2" s="419" t="s">
        <v>434</v>
      </c>
      <c r="B2" s="419"/>
      <c r="C2" s="419"/>
      <c r="D2" s="419"/>
      <c r="E2" s="419"/>
      <c r="F2" s="419"/>
      <c r="G2" s="419"/>
      <c r="H2" s="419"/>
      <c r="I2" s="419"/>
      <c r="J2" s="419"/>
      <c r="K2" s="419"/>
      <c r="L2" s="419"/>
      <c r="M2" s="419"/>
      <c r="N2" s="419"/>
      <c r="O2" s="129"/>
      <c r="P2" s="129"/>
      <c r="Q2" s="129"/>
      <c r="R2" s="129"/>
      <c r="S2" s="129"/>
      <c r="T2" s="129"/>
      <c r="U2" s="129"/>
      <c r="V2" s="129"/>
      <c r="W2" s="129"/>
      <c r="X2" s="129"/>
      <c r="Y2" s="129"/>
      <c r="Z2" s="129"/>
      <c r="AA2" s="129"/>
    </row>
    <row r="3" spans="1:27" s="55" customFormat="1" ht="48" customHeight="1" x14ac:dyDescent="0.2">
      <c r="A3" s="420" t="s">
        <v>399</v>
      </c>
      <c r="B3" s="420"/>
      <c r="C3" s="420"/>
      <c r="D3" s="420"/>
      <c r="E3" s="420"/>
      <c r="F3" s="420"/>
      <c r="G3" s="420"/>
      <c r="H3" s="420"/>
      <c r="I3" s="420"/>
      <c r="J3" s="420"/>
      <c r="K3" s="420"/>
      <c r="L3" s="420"/>
      <c r="M3" s="420"/>
      <c r="N3" s="420"/>
      <c r="O3" s="130"/>
      <c r="P3" s="316"/>
      <c r="Q3" s="130"/>
      <c r="R3" s="129"/>
      <c r="S3" s="130"/>
      <c r="T3" s="60"/>
      <c r="U3" s="60"/>
      <c r="W3" s="56"/>
      <c r="X3" s="56"/>
      <c r="Y3" s="56"/>
    </row>
    <row r="4" spans="1:27" s="101" customFormat="1" ht="24.95" customHeight="1" x14ac:dyDescent="0.35">
      <c r="A4" s="123" t="s">
        <v>386</v>
      </c>
      <c r="B4" s="464" t="str">
        <f>X8</f>
        <v>BLUUXXXX-</v>
      </c>
      <c r="C4" s="464"/>
      <c r="D4" s="464"/>
      <c r="E4" s="464"/>
      <c r="F4" s="464"/>
      <c r="G4" s="464"/>
      <c r="H4" s="464"/>
      <c r="I4" s="464"/>
      <c r="J4" s="464"/>
      <c r="K4" s="464"/>
      <c r="L4" s="464"/>
      <c r="M4" s="464"/>
      <c r="N4" s="464"/>
      <c r="O4" s="128"/>
      <c r="P4" s="128"/>
      <c r="Q4" s="128"/>
      <c r="R4" s="128"/>
      <c r="S4" s="128"/>
      <c r="T4" s="124"/>
      <c r="U4" s="124"/>
    </row>
    <row r="5" spans="1:27" s="66" customFormat="1" ht="19.899999999999999" customHeight="1" x14ac:dyDescent="0.2">
      <c r="A5" s="104"/>
      <c r="B5" s="104"/>
      <c r="C5" s="104"/>
      <c r="D5" s="104"/>
      <c r="E5" s="104"/>
      <c r="F5" s="104"/>
      <c r="G5" s="104"/>
      <c r="H5" s="104"/>
      <c r="I5" s="104"/>
      <c r="K5" s="68" t="s">
        <v>362</v>
      </c>
      <c r="L5" s="69"/>
      <c r="M5" s="70" t="s">
        <v>389</v>
      </c>
      <c r="N5" s="71" t="s">
        <v>362</v>
      </c>
      <c r="O5" s="74"/>
      <c r="P5" s="180"/>
      <c r="Q5" s="195"/>
      <c r="R5" s="187"/>
      <c r="S5" s="74"/>
      <c r="T5" s="89"/>
      <c r="U5" s="89"/>
      <c r="X5" s="67"/>
      <c r="Y5" s="67"/>
      <c r="Z5" s="67"/>
    </row>
    <row r="6" spans="1:27" s="66" customFormat="1" ht="24.95" customHeight="1" x14ac:dyDescent="0.2">
      <c r="A6" s="90">
        <v>1</v>
      </c>
      <c r="B6" s="90" t="s">
        <v>369</v>
      </c>
      <c r="C6" s="399" t="s">
        <v>416</v>
      </c>
      <c r="D6" s="400"/>
      <c r="E6" s="400"/>
      <c r="F6" s="400"/>
      <c r="G6" s="400"/>
      <c r="H6" s="400"/>
      <c r="I6" s="400"/>
      <c r="J6" s="401"/>
      <c r="K6" s="102">
        <v>219</v>
      </c>
      <c r="L6" s="65"/>
      <c r="M6" s="118">
        <v>1</v>
      </c>
      <c r="N6" s="93">
        <f>+K6*M6</f>
        <v>219</v>
      </c>
      <c r="O6" s="75"/>
      <c r="P6" s="205"/>
      <c r="Q6" s="323"/>
      <c r="R6" s="185"/>
      <c r="S6" s="75"/>
      <c r="T6" s="89"/>
      <c r="U6" s="89" t="str">
        <f t="shared" ref="U6:U20" si="0">IF(M6=1,B6,"")</f>
        <v>BLU</v>
      </c>
      <c r="V6" s="66" t="str">
        <f t="shared" ref="V6:W20" si="1">SUBSTITUTE(U6," ","")</f>
        <v>BLU</v>
      </c>
      <c r="W6" s="66" t="str">
        <f t="shared" ref="W6:W18" si="2">SUBSTITUTE(V6,"0","")</f>
        <v>BLU</v>
      </c>
      <c r="X6" s="67" t="str">
        <f xml:space="preserve"> CONCATENATE(W6,W7,W8,W9,W10,W11,W12,W13,W14,W15,W16,W17)</f>
        <v>BLUUXXXX</v>
      </c>
      <c r="Z6" s="67"/>
    </row>
    <row r="7" spans="1:27" s="66" customFormat="1" ht="24.95" customHeight="1" x14ac:dyDescent="0.35">
      <c r="A7" s="402">
        <v>2</v>
      </c>
      <c r="B7" s="232" t="s">
        <v>398</v>
      </c>
      <c r="C7" s="466" t="s">
        <v>699</v>
      </c>
      <c r="D7" s="467"/>
      <c r="E7" s="467"/>
      <c r="F7" s="467"/>
      <c r="G7" s="467"/>
      <c r="H7" s="467"/>
      <c r="I7" s="467"/>
      <c r="J7" s="468"/>
      <c r="K7" s="233">
        <v>0</v>
      </c>
      <c r="L7" s="386" t="s">
        <v>431</v>
      </c>
      <c r="M7" s="234">
        <v>1</v>
      </c>
      <c r="N7" s="235">
        <f t="shared" ref="N7:N19" si="3">M7*K7</f>
        <v>0</v>
      </c>
      <c r="O7" s="75"/>
      <c r="P7" s="205"/>
      <c r="Q7" s="198"/>
      <c r="R7" s="185"/>
      <c r="S7" s="75"/>
      <c r="T7" s="89"/>
      <c r="U7" s="89" t="str">
        <f t="shared" si="0"/>
        <v>U</v>
      </c>
      <c r="V7" s="66" t="str">
        <f t="shared" si="1"/>
        <v>U</v>
      </c>
      <c r="W7" s="66" t="str">
        <f t="shared" si="2"/>
        <v>U</v>
      </c>
      <c r="X7" s="67" t="str">
        <f xml:space="preserve"> CONCATENATE(W18,W19,W20)</f>
        <v/>
      </c>
      <c r="Y7" s="67"/>
      <c r="Z7" s="67"/>
    </row>
    <row r="8" spans="1:27" s="66" customFormat="1" ht="24.95" customHeight="1" x14ac:dyDescent="0.3">
      <c r="A8" s="465"/>
      <c r="B8" s="232" t="s">
        <v>353</v>
      </c>
      <c r="C8" s="470" t="s">
        <v>696</v>
      </c>
      <c r="D8" s="471"/>
      <c r="E8" s="471"/>
      <c r="F8" s="471"/>
      <c r="G8" s="471"/>
      <c r="H8" s="471"/>
      <c r="I8" s="471"/>
      <c r="J8" s="472"/>
      <c r="K8" s="258">
        <v>12.5</v>
      </c>
      <c r="L8" s="469"/>
      <c r="M8" s="234"/>
      <c r="N8" s="235">
        <f t="shared" si="3"/>
        <v>0</v>
      </c>
      <c r="O8" s="75"/>
      <c r="P8" s="181"/>
      <c r="Q8" s="198"/>
      <c r="R8" s="185"/>
      <c r="X8" s="67" t="str">
        <f>CONCATENATE(X6,"-",X7)</f>
        <v>BLUUXXXX-</v>
      </c>
      <c r="Y8" s="67"/>
      <c r="Z8" s="67"/>
    </row>
    <row r="9" spans="1:27" s="66" customFormat="1" ht="24.95" customHeight="1" x14ac:dyDescent="0.2">
      <c r="A9" s="465"/>
      <c r="B9" s="232" t="s">
        <v>423</v>
      </c>
      <c r="C9" s="473" t="s">
        <v>697</v>
      </c>
      <c r="D9" s="474"/>
      <c r="E9" s="474"/>
      <c r="F9" s="474"/>
      <c r="G9" s="474"/>
      <c r="H9" s="474"/>
      <c r="I9" s="474"/>
      <c r="J9" s="475"/>
      <c r="K9" s="258">
        <v>15</v>
      </c>
      <c r="L9" s="469"/>
      <c r="M9" s="234"/>
      <c r="N9" s="235">
        <f t="shared" si="3"/>
        <v>0</v>
      </c>
      <c r="O9" s="75"/>
      <c r="P9" s="205"/>
      <c r="Q9" s="194"/>
      <c r="R9" s="185"/>
      <c r="S9" s="75"/>
      <c r="T9" s="89"/>
      <c r="U9" s="89" t="str">
        <f t="shared" si="0"/>
        <v/>
      </c>
      <c r="V9" s="66" t="str">
        <f t="shared" si="1"/>
        <v/>
      </c>
      <c r="W9" s="66" t="str">
        <f t="shared" si="2"/>
        <v/>
      </c>
      <c r="X9" s="67"/>
      <c r="Y9" s="67"/>
      <c r="Z9" s="67"/>
    </row>
    <row r="10" spans="1:27" s="66" customFormat="1" ht="24.95" customHeight="1" x14ac:dyDescent="0.2">
      <c r="A10" s="465"/>
      <c r="B10" s="232" t="s">
        <v>356</v>
      </c>
      <c r="C10" s="404" t="s">
        <v>698</v>
      </c>
      <c r="D10" s="405"/>
      <c r="E10" s="405"/>
      <c r="F10" s="405"/>
      <c r="G10" s="405"/>
      <c r="H10" s="405"/>
      <c r="I10" s="405"/>
      <c r="J10" s="406"/>
      <c r="K10" s="233">
        <v>30</v>
      </c>
      <c r="L10" s="469"/>
      <c r="M10" s="234"/>
      <c r="N10" s="235">
        <f>M10*K10</f>
        <v>0</v>
      </c>
      <c r="O10" s="75"/>
      <c r="P10" s="205"/>
      <c r="Q10" s="194"/>
      <c r="R10" s="185"/>
      <c r="S10" s="75"/>
      <c r="T10" s="89"/>
      <c r="U10" s="89" t="str">
        <f>IF(M10=1,B10,"")</f>
        <v/>
      </c>
      <c r="V10" s="66" t="str">
        <f>SUBSTITUTE(U10," ","")</f>
        <v/>
      </c>
      <c r="W10" s="66" t="str">
        <f>SUBSTITUTE(V10,"0","")</f>
        <v/>
      </c>
      <c r="X10" s="67"/>
      <c r="Y10" s="67"/>
      <c r="Z10" s="67"/>
      <c r="AA10" s="66" t="s">
        <v>377</v>
      </c>
    </row>
    <row r="11" spans="1:27" s="66" customFormat="1" ht="24.95" customHeight="1" x14ac:dyDescent="0.2">
      <c r="A11" s="448">
        <v>3</v>
      </c>
      <c r="B11" s="177" t="s">
        <v>368</v>
      </c>
      <c r="C11" s="427" t="s">
        <v>700</v>
      </c>
      <c r="D11" s="428"/>
      <c r="E11" s="428"/>
      <c r="F11" s="428"/>
      <c r="G11" s="428"/>
      <c r="H11" s="428"/>
      <c r="I11" s="428"/>
      <c r="J11" s="428"/>
      <c r="K11" s="112">
        <v>0</v>
      </c>
      <c r="L11" s="451" t="s">
        <v>431</v>
      </c>
      <c r="M11" s="263">
        <v>1</v>
      </c>
      <c r="N11" s="112">
        <f t="shared" si="3"/>
        <v>0</v>
      </c>
      <c r="O11" s="75"/>
      <c r="P11" s="205"/>
      <c r="Q11" s="194"/>
      <c r="R11" s="185"/>
      <c r="S11" s="75"/>
      <c r="T11" s="89"/>
      <c r="U11" s="89" t="str">
        <f t="shared" si="0"/>
        <v>X</v>
      </c>
      <c r="V11" s="66" t="str">
        <f t="shared" si="1"/>
        <v>X</v>
      </c>
      <c r="W11" s="66" t="str">
        <f t="shared" si="2"/>
        <v>X</v>
      </c>
      <c r="X11" s="67"/>
      <c r="Y11" s="67"/>
      <c r="Z11" s="67"/>
    </row>
    <row r="12" spans="1:27" s="66" customFormat="1" ht="24.95" customHeight="1" x14ac:dyDescent="0.2">
      <c r="A12" s="449"/>
      <c r="B12" s="177" t="s">
        <v>376</v>
      </c>
      <c r="C12" s="427" t="s">
        <v>703</v>
      </c>
      <c r="D12" s="428"/>
      <c r="E12" s="428"/>
      <c r="F12" s="428"/>
      <c r="G12" s="428"/>
      <c r="H12" s="428"/>
      <c r="I12" s="428"/>
      <c r="J12" s="428"/>
      <c r="K12" s="112">
        <v>67.5</v>
      </c>
      <c r="L12" s="452"/>
      <c r="M12" s="263"/>
      <c r="N12" s="112">
        <f t="shared" si="3"/>
        <v>0</v>
      </c>
      <c r="O12" s="75"/>
      <c r="P12" s="205"/>
      <c r="Q12" s="194"/>
      <c r="R12" s="185"/>
      <c r="S12" s="75"/>
      <c r="T12" s="89"/>
      <c r="U12" s="89" t="str">
        <f t="shared" si="0"/>
        <v/>
      </c>
      <c r="V12" s="66" t="str">
        <f t="shared" si="1"/>
        <v/>
      </c>
      <c r="W12" s="66" t="str">
        <f t="shared" si="2"/>
        <v/>
      </c>
      <c r="X12" s="67"/>
      <c r="Y12" s="67"/>
      <c r="Z12" s="67"/>
    </row>
    <row r="13" spans="1:27" s="66" customFormat="1" ht="24.95" customHeight="1" x14ac:dyDescent="0.2">
      <c r="A13" s="450"/>
      <c r="B13" s="177" t="s">
        <v>355</v>
      </c>
      <c r="C13" s="427" t="s">
        <v>704</v>
      </c>
      <c r="D13" s="428"/>
      <c r="E13" s="428"/>
      <c r="F13" s="428"/>
      <c r="G13" s="428"/>
      <c r="H13" s="428"/>
      <c r="I13" s="428"/>
      <c r="J13" s="428"/>
      <c r="K13" s="112">
        <v>67.5</v>
      </c>
      <c r="L13" s="453"/>
      <c r="M13" s="263"/>
      <c r="N13" s="112">
        <f t="shared" si="3"/>
        <v>0</v>
      </c>
      <c r="O13" s="75"/>
      <c r="P13" s="205"/>
      <c r="Q13" s="194"/>
      <c r="R13" s="185"/>
      <c r="S13" s="75"/>
      <c r="T13" s="89"/>
      <c r="U13" s="89" t="str">
        <f t="shared" si="0"/>
        <v/>
      </c>
      <c r="V13" s="66" t="str">
        <f t="shared" si="1"/>
        <v/>
      </c>
      <c r="W13" s="66" t="str">
        <f t="shared" si="2"/>
        <v/>
      </c>
      <c r="X13" s="67"/>
      <c r="Y13" s="67"/>
      <c r="Z13" s="67"/>
    </row>
    <row r="14" spans="1:27" s="66" customFormat="1" ht="24.95" customHeight="1" x14ac:dyDescent="0.2">
      <c r="A14" s="457">
        <v>4</v>
      </c>
      <c r="B14" s="317" t="s">
        <v>368</v>
      </c>
      <c r="C14" s="404" t="s">
        <v>761</v>
      </c>
      <c r="D14" s="405"/>
      <c r="E14" s="405"/>
      <c r="F14" s="405"/>
      <c r="G14" s="405"/>
      <c r="H14" s="405"/>
      <c r="I14" s="405"/>
      <c r="J14" s="406"/>
      <c r="K14" s="253">
        <v>0</v>
      </c>
      <c r="L14" s="454" t="s">
        <v>431</v>
      </c>
      <c r="M14" s="254">
        <v>1</v>
      </c>
      <c r="N14" s="255">
        <f t="shared" si="3"/>
        <v>0</v>
      </c>
      <c r="O14" s="75"/>
      <c r="S14" s="75"/>
      <c r="T14" s="89"/>
      <c r="U14" s="89" t="str">
        <f t="shared" si="0"/>
        <v>X</v>
      </c>
      <c r="V14" s="66" t="str">
        <f t="shared" si="1"/>
        <v>X</v>
      </c>
      <c r="W14" s="66" t="str">
        <f t="shared" si="2"/>
        <v>X</v>
      </c>
      <c r="X14" s="67"/>
      <c r="Y14" s="67"/>
      <c r="Z14" s="67"/>
    </row>
    <row r="15" spans="1:27" s="80" customFormat="1" ht="24.95" customHeight="1" x14ac:dyDescent="0.3">
      <c r="A15" s="458"/>
      <c r="B15" s="317" t="s">
        <v>417</v>
      </c>
      <c r="C15" s="404" t="s">
        <v>763</v>
      </c>
      <c r="D15" s="405"/>
      <c r="E15" s="405"/>
      <c r="F15" s="405"/>
      <c r="G15" s="405"/>
      <c r="H15" s="405"/>
      <c r="I15" s="405"/>
      <c r="J15" s="406"/>
      <c r="K15" s="322">
        <v>5</v>
      </c>
      <c r="L15" s="455"/>
      <c r="M15" s="254"/>
      <c r="N15" s="255">
        <f t="shared" si="3"/>
        <v>0</v>
      </c>
      <c r="O15" s="75"/>
      <c r="P15" s="133"/>
      <c r="Q15" s="75"/>
      <c r="R15" s="75"/>
      <c r="S15" s="75"/>
      <c r="T15" s="89"/>
      <c r="U15" s="89" t="str">
        <f t="shared" si="0"/>
        <v/>
      </c>
      <c r="V15" s="66" t="str">
        <f t="shared" si="1"/>
        <v/>
      </c>
      <c r="W15" s="66" t="str">
        <f t="shared" si="2"/>
        <v/>
      </c>
      <c r="X15" s="79"/>
      <c r="Y15" s="79"/>
      <c r="Z15" s="79"/>
    </row>
    <row r="16" spans="1:27" s="80" customFormat="1" ht="24.95" customHeight="1" x14ac:dyDescent="0.3">
      <c r="A16" s="458"/>
      <c r="B16" s="317" t="s">
        <v>753</v>
      </c>
      <c r="C16" s="404" t="s">
        <v>764</v>
      </c>
      <c r="D16" s="405"/>
      <c r="E16" s="405"/>
      <c r="F16" s="405"/>
      <c r="G16" s="405"/>
      <c r="H16" s="405"/>
      <c r="I16" s="405"/>
      <c r="J16" s="406"/>
      <c r="K16" s="322">
        <v>10</v>
      </c>
      <c r="L16" s="456"/>
      <c r="M16" s="254"/>
      <c r="N16" s="255">
        <f t="shared" si="3"/>
        <v>0</v>
      </c>
      <c r="O16" s="75"/>
      <c r="P16" s="133"/>
      <c r="Q16" s="75"/>
      <c r="R16" s="75"/>
      <c r="S16" s="75"/>
      <c r="T16" s="89"/>
      <c r="U16" s="89" t="str">
        <f t="shared" si="0"/>
        <v/>
      </c>
      <c r="V16" s="66" t="str">
        <f t="shared" si="1"/>
        <v/>
      </c>
      <c r="W16" s="66" t="str">
        <f t="shared" si="2"/>
        <v/>
      </c>
      <c r="X16" s="79"/>
      <c r="Y16" s="79"/>
      <c r="Z16" s="79"/>
    </row>
    <row r="17" spans="1:27" s="80" customFormat="1" ht="24.95" customHeight="1" x14ac:dyDescent="0.3">
      <c r="A17" s="319">
        <v>5</v>
      </c>
      <c r="B17" s="318" t="s">
        <v>680</v>
      </c>
      <c r="C17" s="424" t="s">
        <v>702</v>
      </c>
      <c r="D17" s="425"/>
      <c r="E17" s="425"/>
      <c r="F17" s="425"/>
      <c r="G17" s="425"/>
      <c r="H17" s="425"/>
      <c r="I17" s="425"/>
      <c r="J17" s="426"/>
      <c r="K17" s="320">
        <v>0</v>
      </c>
      <c r="L17" s="321"/>
      <c r="M17" s="122">
        <v>1</v>
      </c>
      <c r="N17" s="92">
        <f t="shared" si="3"/>
        <v>0</v>
      </c>
      <c r="O17" s="75"/>
      <c r="P17" s="133"/>
      <c r="Q17" s="75"/>
      <c r="R17" s="75"/>
      <c r="S17" s="75"/>
      <c r="T17" s="89"/>
      <c r="U17" s="89" t="str">
        <f t="shared" si="0"/>
        <v>XX</v>
      </c>
      <c r="V17" s="66" t="str">
        <f t="shared" si="1"/>
        <v>XX</v>
      </c>
      <c r="W17" s="66" t="str">
        <f t="shared" si="2"/>
        <v>XX</v>
      </c>
      <c r="X17" s="79"/>
      <c r="Y17" s="79"/>
      <c r="Z17" s="79"/>
    </row>
    <row r="18" spans="1:27" s="66" customFormat="1" ht="24.95" customHeight="1" x14ac:dyDescent="0.2">
      <c r="A18" s="380">
        <v>6</v>
      </c>
      <c r="B18" s="177"/>
      <c r="C18" s="391" t="s">
        <v>432</v>
      </c>
      <c r="D18" s="392"/>
      <c r="E18" s="392"/>
      <c r="F18" s="392"/>
      <c r="G18" s="392"/>
      <c r="H18" s="392"/>
      <c r="I18" s="392"/>
      <c r="J18" s="393"/>
      <c r="K18" s="115">
        <v>0</v>
      </c>
      <c r="L18" s="397" t="s">
        <v>431</v>
      </c>
      <c r="M18" s="113">
        <v>1</v>
      </c>
      <c r="N18" s="114">
        <f t="shared" si="3"/>
        <v>0</v>
      </c>
      <c r="O18" s="75"/>
      <c r="P18" s="133"/>
      <c r="Q18" s="75"/>
      <c r="R18" s="75"/>
      <c r="S18" s="75"/>
      <c r="T18" s="89"/>
      <c r="U18" s="89">
        <f t="shared" si="0"/>
        <v>0</v>
      </c>
      <c r="V18" s="66" t="str">
        <f t="shared" si="1"/>
        <v>0</v>
      </c>
      <c r="W18" s="66" t="str">
        <f t="shared" si="2"/>
        <v/>
      </c>
    </row>
    <row r="19" spans="1:27" s="66" customFormat="1" ht="24.95" customHeight="1" x14ac:dyDescent="0.2">
      <c r="A19" s="407"/>
      <c r="B19" s="177" t="s">
        <v>353</v>
      </c>
      <c r="C19" s="460" t="s">
        <v>757</v>
      </c>
      <c r="D19" s="461"/>
      <c r="E19" s="461"/>
      <c r="F19" s="461"/>
      <c r="G19" s="461"/>
      <c r="H19" s="461"/>
      <c r="I19" s="461"/>
      <c r="J19" s="462"/>
      <c r="K19" s="115">
        <v>6</v>
      </c>
      <c r="L19" s="459"/>
      <c r="M19" s="113"/>
      <c r="N19" s="114">
        <f t="shared" si="3"/>
        <v>0</v>
      </c>
      <c r="O19" s="75"/>
      <c r="P19" s="133"/>
      <c r="Q19" s="75"/>
      <c r="R19" s="75"/>
      <c r="S19" s="75"/>
      <c r="T19" s="89"/>
      <c r="U19" s="89" t="str">
        <f t="shared" ref="U19" si="4">IF(M19=1,B19,"")</f>
        <v/>
      </c>
      <c r="V19" s="66" t="str">
        <f t="shared" si="1"/>
        <v/>
      </c>
      <c r="W19" s="66" t="str">
        <f t="shared" ref="W19" si="5">SUBSTITUTE(V19,"0","")</f>
        <v/>
      </c>
    </row>
    <row r="20" spans="1:27" s="66" customFormat="1" ht="24.95" customHeight="1" x14ac:dyDescent="0.2">
      <c r="A20" s="232">
        <v>7</v>
      </c>
      <c r="B20" s="232" t="s">
        <v>352</v>
      </c>
      <c r="C20" s="463" t="s">
        <v>758</v>
      </c>
      <c r="D20" s="463"/>
      <c r="E20" s="463"/>
      <c r="F20" s="463"/>
      <c r="G20" s="463"/>
      <c r="H20" s="463"/>
      <c r="I20" s="463"/>
      <c r="J20" s="463"/>
      <c r="K20" s="235">
        <v>7.5</v>
      </c>
      <c r="L20" s="237" t="s">
        <v>430</v>
      </c>
      <c r="M20" s="234"/>
      <c r="N20" s="235">
        <f>+K20*M20</f>
        <v>0</v>
      </c>
      <c r="O20" s="75"/>
      <c r="P20" s="133"/>
      <c r="Q20" s="75"/>
      <c r="R20" s="75"/>
      <c r="S20" s="75"/>
      <c r="T20" s="89"/>
      <c r="U20" s="89" t="str">
        <f t="shared" si="0"/>
        <v/>
      </c>
      <c r="V20" s="89" t="str">
        <f t="shared" si="1"/>
        <v/>
      </c>
      <c r="W20" s="89" t="str">
        <f t="shared" si="1"/>
        <v/>
      </c>
    </row>
    <row r="21" spans="1:27" s="66" customFormat="1" ht="20.100000000000001" customHeight="1" x14ac:dyDescent="0.2">
      <c r="B21" s="104"/>
      <c r="C21" s="104"/>
      <c r="E21" s="104"/>
      <c r="F21" s="104"/>
      <c r="G21" s="104"/>
      <c r="H21" s="104"/>
      <c r="I21" s="104"/>
      <c r="J21" s="104"/>
      <c r="L21" s="206"/>
      <c r="M21" s="174" t="s">
        <v>358</v>
      </c>
      <c r="N21" s="135">
        <f>SUM(N6:N20)</f>
        <v>219</v>
      </c>
      <c r="O21" s="139"/>
      <c r="P21" s="140"/>
      <c r="Q21" s="139"/>
      <c r="R21" s="139"/>
      <c r="S21" s="139"/>
      <c r="T21" s="89"/>
      <c r="U21" s="89"/>
      <c r="V21" s="89"/>
    </row>
    <row r="22" spans="1:27" s="66" customFormat="1" ht="20.100000000000001" customHeight="1" x14ac:dyDescent="0.2">
      <c r="A22" s="84" t="s">
        <v>357</v>
      </c>
      <c r="B22" s="73"/>
      <c r="C22" s="104"/>
      <c r="E22" s="104"/>
      <c r="F22" s="104"/>
      <c r="G22" s="104"/>
      <c r="H22" s="104"/>
      <c r="I22" s="104"/>
      <c r="J22" s="104"/>
      <c r="M22" s="104"/>
      <c r="P22" s="89"/>
      <c r="T22" s="89"/>
      <c r="U22" s="89"/>
      <c r="V22" s="89"/>
    </row>
    <row r="23" spans="1:27" s="66" customFormat="1" ht="45" customHeight="1" x14ac:dyDescent="0.2">
      <c r="A23" s="70">
        <v>1</v>
      </c>
      <c r="B23" s="70"/>
      <c r="C23" s="374" t="s">
        <v>582</v>
      </c>
      <c r="D23" s="375"/>
      <c r="E23" s="375"/>
      <c r="F23" s="375"/>
      <c r="G23" s="375"/>
      <c r="H23" s="375"/>
      <c r="I23" s="375"/>
      <c r="J23" s="375"/>
      <c r="K23" s="375"/>
      <c r="L23" s="375"/>
      <c r="M23" s="375"/>
      <c r="N23" s="376"/>
      <c r="P23" s="89"/>
      <c r="T23" s="89"/>
      <c r="U23" s="89"/>
      <c r="V23" s="89"/>
    </row>
    <row r="24" spans="1:27" s="66" customFormat="1" ht="45" customHeight="1" x14ac:dyDescent="0.2">
      <c r="A24" s="70">
        <v>2</v>
      </c>
      <c r="B24" s="70"/>
      <c r="C24" s="374" t="s">
        <v>405</v>
      </c>
      <c r="D24" s="375"/>
      <c r="E24" s="375"/>
      <c r="F24" s="375"/>
      <c r="G24" s="375"/>
      <c r="H24" s="375"/>
      <c r="I24" s="375"/>
      <c r="J24" s="375"/>
      <c r="K24" s="375"/>
      <c r="L24" s="375"/>
      <c r="M24" s="375"/>
      <c r="N24" s="376"/>
      <c r="P24" s="89"/>
      <c r="T24" s="89"/>
      <c r="U24" s="89"/>
      <c r="V24" s="89"/>
    </row>
    <row r="25" spans="1:27" s="66" customFormat="1" ht="45" customHeight="1" x14ac:dyDescent="0.2">
      <c r="A25" s="70">
        <v>3</v>
      </c>
      <c r="B25" s="70" t="s">
        <v>376</v>
      </c>
      <c r="C25" s="382" t="s">
        <v>679</v>
      </c>
      <c r="D25" s="382"/>
      <c r="E25" s="382"/>
      <c r="F25" s="382"/>
      <c r="G25" s="382"/>
      <c r="H25" s="382"/>
      <c r="I25" s="382"/>
      <c r="J25" s="382"/>
      <c r="K25" s="382"/>
      <c r="L25" s="382"/>
      <c r="M25" s="382"/>
      <c r="N25" s="382"/>
      <c r="O25" s="132"/>
      <c r="P25" s="132"/>
      <c r="Q25" s="132"/>
      <c r="R25" s="132"/>
      <c r="S25" s="132"/>
      <c r="T25" s="132"/>
      <c r="U25" s="89"/>
      <c r="V25" s="89"/>
      <c r="X25" s="67"/>
      <c r="Y25" s="67"/>
      <c r="Z25" s="67"/>
      <c r="AA25" s="67"/>
    </row>
    <row r="26" spans="1:27" s="66" customFormat="1" ht="45" customHeight="1" x14ac:dyDescent="0.2">
      <c r="A26" s="70">
        <v>4</v>
      </c>
      <c r="B26" s="70" t="s">
        <v>355</v>
      </c>
      <c r="C26" s="382" t="s">
        <v>646</v>
      </c>
      <c r="D26" s="382"/>
      <c r="E26" s="382"/>
      <c r="F26" s="382"/>
      <c r="G26" s="382"/>
      <c r="H26" s="382"/>
      <c r="I26" s="382"/>
      <c r="J26" s="382"/>
      <c r="K26" s="382"/>
      <c r="L26" s="382"/>
      <c r="M26" s="382"/>
      <c r="N26" s="382"/>
      <c r="O26" s="132"/>
      <c r="P26" s="132"/>
      <c r="Q26" s="132"/>
      <c r="R26" s="132"/>
      <c r="S26" s="132"/>
      <c r="T26" s="132"/>
      <c r="U26" s="89"/>
      <c r="V26" s="89"/>
      <c r="X26" s="67"/>
      <c r="Y26" s="67"/>
      <c r="Z26" s="67"/>
      <c r="AA26" s="67"/>
    </row>
    <row r="27" spans="1:27" s="66" customFormat="1" ht="65.099999999999994" customHeight="1" x14ac:dyDescent="0.2">
      <c r="A27" s="70">
        <v>5</v>
      </c>
      <c r="B27" s="70" t="s">
        <v>417</v>
      </c>
      <c r="C27" s="382" t="s">
        <v>765</v>
      </c>
      <c r="D27" s="382"/>
      <c r="E27" s="382"/>
      <c r="F27" s="382"/>
      <c r="G27" s="382"/>
      <c r="H27" s="382"/>
      <c r="I27" s="382"/>
      <c r="J27" s="382"/>
      <c r="K27" s="382"/>
      <c r="L27" s="382"/>
      <c r="M27" s="382"/>
      <c r="N27" s="382"/>
      <c r="P27" s="89"/>
      <c r="T27" s="89"/>
      <c r="U27" s="89"/>
      <c r="V27" s="89"/>
    </row>
    <row r="28" spans="1:27" s="66" customFormat="1" ht="88.5" customHeight="1" x14ac:dyDescent="0.2">
      <c r="A28" s="70">
        <v>6</v>
      </c>
      <c r="B28" s="70" t="s">
        <v>753</v>
      </c>
      <c r="C28" s="382" t="s">
        <v>766</v>
      </c>
      <c r="D28" s="382"/>
      <c r="E28" s="382"/>
      <c r="F28" s="382"/>
      <c r="G28" s="382"/>
      <c r="H28" s="382"/>
      <c r="I28" s="382"/>
      <c r="J28" s="382"/>
      <c r="K28" s="382"/>
      <c r="L28" s="382"/>
      <c r="M28" s="382"/>
      <c r="N28" s="382"/>
      <c r="P28" s="89"/>
      <c r="T28" s="89"/>
      <c r="U28" s="89"/>
      <c r="V28" s="89"/>
    </row>
    <row r="29" spans="1:27" s="66" customFormat="1" ht="65.099999999999994" customHeight="1" x14ac:dyDescent="0.2">
      <c r="A29" s="70">
        <v>7</v>
      </c>
      <c r="B29" s="70" t="s">
        <v>353</v>
      </c>
      <c r="C29" s="383" t="s">
        <v>613</v>
      </c>
      <c r="D29" s="384"/>
      <c r="E29" s="384"/>
      <c r="F29" s="384"/>
      <c r="G29" s="384"/>
      <c r="H29" s="384"/>
      <c r="I29" s="384"/>
      <c r="J29" s="384"/>
      <c r="K29" s="384"/>
      <c r="L29" s="384"/>
      <c r="M29" s="384"/>
      <c r="N29" s="385"/>
      <c r="O29" s="132"/>
      <c r="P29" s="132"/>
      <c r="Q29" s="201"/>
      <c r="R29" s="132"/>
      <c r="S29" s="132"/>
      <c r="T29" s="89"/>
      <c r="U29" s="89"/>
      <c r="W29" s="67"/>
    </row>
    <row r="30" spans="1:27" s="66" customFormat="1" ht="45" customHeight="1" x14ac:dyDescent="0.2">
      <c r="A30" s="70">
        <v>8</v>
      </c>
      <c r="B30" s="70" t="s">
        <v>352</v>
      </c>
      <c r="C30" s="382" t="s">
        <v>424</v>
      </c>
      <c r="D30" s="382"/>
      <c r="E30" s="382"/>
      <c r="F30" s="382"/>
      <c r="G30" s="382"/>
      <c r="H30" s="382"/>
      <c r="I30" s="382"/>
      <c r="J30" s="382"/>
      <c r="K30" s="382"/>
      <c r="L30" s="382"/>
      <c r="M30" s="382"/>
      <c r="N30" s="382"/>
      <c r="O30" s="132"/>
      <c r="P30" s="132"/>
      <c r="Q30" s="132"/>
      <c r="R30" s="132"/>
      <c r="S30" s="132"/>
      <c r="T30" s="89"/>
      <c r="U30" s="89"/>
      <c r="V30" s="89"/>
    </row>
  </sheetData>
  <mergeCells count="35">
    <mergeCell ref="A1:P1"/>
    <mergeCell ref="A3:N3"/>
    <mergeCell ref="B4:N4"/>
    <mergeCell ref="C6:J6"/>
    <mergeCell ref="A7:A10"/>
    <mergeCell ref="C7:J7"/>
    <mergeCell ref="L7:L10"/>
    <mergeCell ref="C8:J8"/>
    <mergeCell ref="C9:J9"/>
    <mergeCell ref="C10:J10"/>
    <mergeCell ref="A2:N2"/>
    <mergeCell ref="C30:N30"/>
    <mergeCell ref="C29:N29"/>
    <mergeCell ref="L18:L19"/>
    <mergeCell ref="C19:J19"/>
    <mergeCell ref="C20:J20"/>
    <mergeCell ref="C24:N24"/>
    <mergeCell ref="C27:N27"/>
    <mergeCell ref="C18:J18"/>
    <mergeCell ref="C25:N25"/>
    <mergeCell ref="C26:N26"/>
    <mergeCell ref="C28:N28"/>
    <mergeCell ref="A18:A19"/>
    <mergeCell ref="C23:N23"/>
    <mergeCell ref="C12:J12"/>
    <mergeCell ref="C15:J15"/>
    <mergeCell ref="C17:J17"/>
    <mergeCell ref="C14:J14"/>
    <mergeCell ref="C16:J16"/>
    <mergeCell ref="C11:J11"/>
    <mergeCell ref="C13:J13"/>
    <mergeCell ref="A11:A13"/>
    <mergeCell ref="L11:L13"/>
    <mergeCell ref="L14:L16"/>
    <mergeCell ref="A14:A16"/>
  </mergeCells>
  <pageMargins left="0" right="0" top="0" bottom="0" header="0" footer="0"/>
  <pageSetup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48"/>
  <sheetViews>
    <sheetView showGridLines="0" zoomScale="85" zoomScaleNormal="85" workbookViewId="0">
      <selection activeCell="M15" sqref="M15"/>
    </sheetView>
  </sheetViews>
  <sheetFormatPr defaultRowHeight="20.100000000000001" customHeight="1" x14ac:dyDescent="0.2"/>
  <cols>
    <col min="1" max="1" width="31.28515625" style="298" customWidth="1"/>
    <col min="2" max="2" width="50.7109375" style="297" customWidth="1"/>
    <col min="3" max="3" width="45.7109375" style="212" customWidth="1"/>
    <col min="4" max="4" width="5.7109375" style="212" customWidth="1"/>
    <col min="5" max="5" width="45.7109375" style="212" customWidth="1"/>
    <col min="6" max="16384" width="9.140625" style="212"/>
  </cols>
  <sheetData>
    <row r="1" spans="1:3" ht="20.100000000000001" customHeight="1" x14ac:dyDescent="0.2">
      <c r="A1" s="299" t="s">
        <v>664</v>
      </c>
    </row>
    <row r="2" spans="1:3" ht="20.100000000000001" customHeight="1" x14ac:dyDescent="0.2">
      <c r="A2" s="213" t="s">
        <v>440</v>
      </c>
      <c r="B2" s="214" t="s">
        <v>441</v>
      </c>
      <c r="C2" s="296"/>
    </row>
    <row r="3" spans="1:3" ht="20.100000000000001" customHeight="1" x14ac:dyDescent="0.2">
      <c r="A3" s="213" t="s">
        <v>442</v>
      </c>
      <c r="B3" s="214" t="s">
        <v>443</v>
      </c>
    </row>
    <row r="4" spans="1:3" ht="20.100000000000001" customHeight="1" x14ac:dyDescent="0.2">
      <c r="A4" s="213" t="s">
        <v>444</v>
      </c>
      <c r="B4" s="214" t="s">
        <v>445</v>
      </c>
    </row>
    <row r="5" spans="1:3" ht="20.100000000000001" customHeight="1" x14ac:dyDescent="0.2">
      <c r="A5" s="213" t="s">
        <v>446</v>
      </c>
      <c r="B5" s="294" t="s">
        <v>644</v>
      </c>
    </row>
    <row r="6" spans="1:3" ht="20.100000000000001" customHeight="1" x14ac:dyDescent="0.2">
      <c r="A6" s="213" t="s">
        <v>447</v>
      </c>
      <c r="B6" s="214" t="s">
        <v>448</v>
      </c>
    </row>
    <row r="7" spans="1:3" ht="20.100000000000001" customHeight="1" x14ac:dyDescent="0.2">
      <c r="A7" s="213" t="s">
        <v>449</v>
      </c>
      <c r="B7" s="214" t="s">
        <v>450</v>
      </c>
    </row>
    <row r="8" spans="1:3" ht="20.100000000000001" customHeight="1" x14ac:dyDescent="0.2">
      <c r="A8" s="213" t="s">
        <v>451</v>
      </c>
      <c r="B8" s="214" t="s">
        <v>452</v>
      </c>
    </row>
    <row r="9" spans="1:3" ht="20.100000000000001" customHeight="1" x14ac:dyDescent="0.2">
      <c r="A9" s="213" t="s">
        <v>453</v>
      </c>
      <c r="B9" s="214" t="s">
        <v>631</v>
      </c>
    </row>
    <row r="10" spans="1:3" ht="20.100000000000001" customHeight="1" x14ac:dyDescent="0.2">
      <c r="A10" s="213" t="s">
        <v>454</v>
      </c>
      <c r="B10" s="214" t="s">
        <v>614</v>
      </c>
    </row>
    <row r="11" spans="1:3" s="217" customFormat="1" ht="35.1" customHeight="1" x14ac:dyDescent="0.2">
      <c r="A11" s="345" t="s">
        <v>754</v>
      </c>
      <c r="B11" s="346" t="s">
        <v>755</v>
      </c>
    </row>
    <row r="12" spans="1:3" ht="20.100000000000001" customHeight="1" x14ac:dyDescent="0.2">
      <c r="A12" s="213" t="s">
        <v>455</v>
      </c>
      <c r="B12" s="214" t="s">
        <v>665</v>
      </c>
    </row>
    <row r="13" spans="1:3" ht="20.100000000000001" customHeight="1" x14ac:dyDescent="0.2">
      <c r="A13" s="213" t="s">
        <v>456</v>
      </c>
      <c r="B13" s="214" t="s">
        <v>666</v>
      </c>
    </row>
    <row r="14" spans="1:3" ht="32.25" customHeight="1" x14ac:dyDescent="0.2">
      <c r="A14" s="213" t="s">
        <v>457</v>
      </c>
      <c r="B14" s="340" t="s">
        <v>746</v>
      </c>
    </row>
    <row r="15" spans="1:3" ht="20.100000000000001" customHeight="1" x14ac:dyDescent="0.2">
      <c r="A15" s="213" t="s">
        <v>459</v>
      </c>
      <c r="B15" s="214" t="s">
        <v>653</v>
      </c>
    </row>
    <row r="16" spans="1:3" ht="20.100000000000001" customHeight="1" x14ac:dyDescent="0.2">
      <c r="A16" s="213" t="s">
        <v>460</v>
      </c>
      <c r="B16" s="214" t="s">
        <v>461</v>
      </c>
    </row>
    <row r="17" spans="1:2" ht="20.100000000000001" customHeight="1" x14ac:dyDescent="0.2">
      <c r="A17" s="213" t="s">
        <v>659</v>
      </c>
      <c r="B17" s="214" t="s">
        <v>660</v>
      </c>
    </row>
    <row r="18" spans="1:2" ht="20.100000000000001" customHeight="1" x14ac:dyDescent="0.2">
      <c r="A18" s="213" t="s">
        <v>661</v>
      </c>
      <c r="B18" s="214" t="s">
        <v>662</v>
      </c>
    </row>
    <row r="19" spans="1:2" ht="30" customHeight="1" x14ac:dyDescent="0.2">
      <c r="A19" s="213" t="s">
        <v>464</v>
      </c>
      <c r="B19" s="214" t="s">
        <v>465</v>
      </c>
    </row>
    <row r="20" spans="1:2" ht="20.100000000000001" customHeight="1" x14ac:dyDescent="0.2">
      <c r="A20" s="213" t="s">
        <v>466</v>
      </c>
      <c r="B20" s="214" t="s">
        <v>667</v>
      </c>
    </row>
    <row r="21" spans="1:2" ht="20.100000000000001" customHeight="1" x14ac:dyDescent="0.2">
      <c r="A21" s="213" t="s">
        <v>467</v>
      </c>
      <c r="B21" s="214" t="s">
        <v>468</v>
      </c>
    </row>
    <row r="22" spans="1:2" ht="30" customHeight="1" x14ac:dyDescent="0.2">
      <c r="A22" s="213" t="s">
        <v>469</v>
      </c>
      <c r="B22" s="214" t="s">
        <v>750</v>
      </c>
    </row>
    <row r="23" spans="1:2" ht="20.100000000000001" customHeight="1" x14ac:dyDescent="0.2">
      <c r="A23" s="213" t="s">
        <v>695</v>
      </c>
      <c r="B23" s="214" t="s">
        <v>726</v>
      </c>
    </row>
    <row r="24" spans="1:2" ht="20.100000000000001" customHeight="1" x14ac:dyDescent="0.2">
      <c r="A24" s="213" t="s">
        <v>470</v>
      </c>
      <c r="B24" s="214" t="s">
        <v>471</v>
      </c>
    </row>
    <row r="25" spans="1:2" ht="30" customHeight="1" x14ac:dyDescent="0.2">
      <c r="A25" s="213" t="s">
        <v>472</v>
      </c>
      <c r="B25" s="214" t="s">
        <v>513</v>
      </c>
    </row>
    <row r="26" spans="1:2" ht="30" customHeight="1" x14ac:dyDescent="0.2">
      <c r="A26" s="213" t="s">
        <v>473</v>
      </c>
      <c r="B26" s="214" t="s">
        <v>668</v>
      </c>
    </row>
    <row r="27" spans="1:2" ht="20.100000000000001" customHeight="1" x14ac:dyDescent="0.2">
      <c r="A27" s="213" t="s">
        <v>474</v>
      </c>
      <c r="B27" s="214" t="s">
        <v>663</v>
      </c>
    </row>
    <row r="28" spans="1:2" ht="30" customHeight="1" x14ac:dyDescent="0.2">
      <c r="A28" s="294" t="s">
        <v>636</v>
      </c>
      <c r="B28" s="293" t="s">
        <v>669</v>
      </c>
    </row>
    <row r="29" spans="1:2" s="208" customFormat="1" ht="30" customHeight="1" x14ac:dyDescent="0.2">
      <c r="A29" s="342" t="s">
        <v>747</v>
      </c>
      <c r="B29" s="214" t="s">
        <v>748</v>
      </c>
    </row>
    <row r="30" spans="1:2" s="208" customFormat="1" ht="20.100000000000001" customHeight="1" x14ac:dyDescent="0.2">
      <c r="A30" s="342" t="s">
        <v>439</v>
      </c>
      <c r="B30" s="214" t="s">
        <v>752</v>
      </c>
    </row>
    <row r="31" spans="1:2" s="208" customFormat="1" ht="20.100000000000001" customHeight="1" x14ac:dyDescent="0.2">
      <c r="A31" s="213" t="s">
        <v>475</v>
      </c>
      <c r="B31" s="344" t="s">
        <v>637</v>
      </c>
    </row>
    <row r="32" spans="1:2" ht="20.100000000000001" customHeight="1" x14ac:dyDescent="0.2">
      <c r="A32" s="300" t="s">
        <v>639</v>
      </c>
      <c r="B32" s="301" t="s">
        <v>638</v>
      </c>
    </row>
    <row r="33" spans="1:3" ht="20.100000000000001" customHeight="1" x14ac:dyDescent="0.2">
      <c r="A33" s="213" t="s">
        <v>476</v>
      </c>
      <c r="B33" s="213" t="s">
        <v>477</v>
      </c>
    </row>
    <row r="34" spans="1:3" ht="20.100000000000001" customHeight="1" x14ac:dyDescent="0.2">
      <c r="A34" s="213" t="s">
        <v>478</v>
      </c>
      <c r="B34" s="213" t="s">
        <v>479</v>
      </c>
    </row>
    <row r="35" spans="1:3" ht="20.100000000000001" customHeight="1" x14ac:dyDescent="0.2">
      <c r="A35" s="213" t="s">
        <v>480</v>
      </c>
      <c r="B35" s="213" t="s">
        <v>481</v>
      </c>
    </row>
    <row r="36" spans="1:3" ht="20.100000000000001" customHeight="1" x14ac:dyDescent="0.2">
      <c r="A36" s="213" t="s">
        <v>482</v>
      </c>
      <c r="B36" s="213" t="s">
        <v>483</v>
      </c>
    </row>
    <row r="37" spans="1:3" ht="20.100000000000001" customHeight="1" x14ac:dyDescent="0.2">
      <c r="A37" s="213" t="s">
        <v>484</v>
      </c>
      <c r="B37" s="213" t="s">
        <v>485</v>
      </c>
    </row>
    <row r="38" spans="1:3" ht="20.100000000000001" customHeight="1" x14ac:dyDescent="0.2">
      <c r="A38" s="213" t="s">
        <v>486</v>
      </c>
      <c r="B38" s="213" t="s">
        <v>487</v>
      </c>
    </row>
    <row r="39" spans="1:3" ht="20.100000000000001" customHeight="1" x14ac:dyDescent="0.2">
      <c r="A39" s="301" t="s">
        <v>488</v>
      </c>
      <c r="B39" s="302" t="s">
        <v>489</v>
      </c>
    </row>
    <row r="40" spans="1:3" ht="20.100000000000001" customHeight="1" x14ac:dyDescent="0.2">
      <c r="A40" s="215"/>
      <c r="B40" s="211"/>
    </row>
    <row r="41" spans="1:3" ht="20.100000000000001" customHeight="1" x14ac:dyDescent="0.2">
      <c r="A41" s="477" t="s">
        <v>751</v>
      </c>
      <c r="B41" s="478"/>
    </row>
    <row r="48" spans="1:3" ht="20.100000000000001" customHeight="1" x14ac:dyDescent="0.2">
      <c r="A48" s="476"/>
      <c r="B48" s="355"/>
      <c r="C48" s="355"/>
    </row>
  </sheetData>
  <mergeCells count="2">
    <mergeCell ref="A48:C48"/>
    <mergeCell ref="A41:B41"/>
  </mergeCells>
  <pageMargins left="0.25" right="0.25"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DDD58-5DEE-4854-B062-50A97198F867}">
  <dimension ref="M13"/>
  <sheetViews>
    <sheetView showGridLines="0" workbookViewId="0"/>
  </sheetViews>
  <sheetFormatPr defaultRowHeight="12.75" x14ac:dyDescent="0.2"/>
  <sheetData>
    <row r="13" spans="13:13" ht="15.75" x14ac:dyDescent="0.25">
      <c r="M13" s="315"/>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showGridLines="0" zoomScaleNormal="100" workbookViewId="0"/>
  </sheetViews>
  <sheetFormatPr defaultRowHeight="12.75" x14ac:dyDescent="0.2"/>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A19"/>
  <sheetViews>
    <sheetView showGridLines="0" zoomScale="80" zoomScaleNormal="80" workbookViewId="0">
      <selection sqref="A1:O1"/>
    </sheetView>
  </sheetViews>
  <sheetFormatPr defaultColWidth="9.140625" defaultRowHeight="15.75" x14ac:dyDescent="0.25"/>
  <cols>
    <col min="1" max="1" width="10" style="52" customWidth="1"/>
    <col min="2" max="2" width="7.85546875" style="62" customWidth="1"/>
    <col min="3" max="6" width="5.7109375" style="62" customWidth="1"/>
    <col min="7" max="7" width="7.28515625" style="62" customWidth="1"/>
    <col min="8" max="9" width="5.7109375" style="62" customWidth="1"/>
    <col min="10" max="10" width="21.7109375" style="62" customWidth="1"/>
    <col min="11" max="11" width="7.85546875" style="52" customWidth="1"/>
    <col min="12" max="12" width="14.140625" style="52" customWidth="1"/>
    <col min="13" max="13" width="10.7109375" style="62" customWidth="1"/>
    <col min="14" max="14" width="11.28515625" style="52" customWidth="1"/>
    <col min="15" max="15" width="12" style="52" customWidth="1"/>
    <col min="16" max="16" width="21" style="52" customWidth="1"/>
    <col min="17" max="17" width="6.42578125" style="54" customWidth="1"/>
    <col min="18" max="18" width="9.42578125" style="54" hidden="1" customWidth="1"/>
    <col min="19" max="19" width="11.5703125" style="54" hidden="1" customWidth="1"/>
    <col min="20" max="20" width="11.42578125" style="52" hidden="1" customWidth="1"/>
    <col min="21" max="21" width="16.85546875" style="53" hidden="1" customWidth="1"/>
    <col min="22" max="22" width="9.42578125" style="54" customWidth="1"/>
    <col min="23" max="23" width="11.5703125" style="54" customWidth="1"/>
    <col min="24" max="24" width="11.42578125" style="52" customWidth="1"/>
    <col min="25" max="25" width="16.85546875" style="53" customWidth="1"/>
    <col min="26" max="27" width="12.28515625" style="53" customWidth="1"/>
    <col min="28" max="28" width="12.42578125" style="52" customWidth="1"/>
    <col min="29" max="34" width="9.140625" style="52" customWidth="1"/>
    <col min="35" max="16384" width="9.140625" style="52"/>
  </cols>
  <sheetData>
    <row r="1" spans="1:21" s="97" customFormat="1" ht="27.75" customHeight="1" x14ac:dyDescent="0.2">
      <c r="A1" s="418" t="s">
        <v>569</v>
      </c>
      <c r="B1" s="418"/>
      <c r="C1" s="418"/>
      <c r="D1" s="418"/>
      <c r="E1" s="418"/>
      <c r="F1" s="418"/>
      <c r="G1" s="418"/>
      <c r="H1" s="418"/>
      <c r="I1" s="418"/>
      <c r="J1" s="418"/>
      <c r="K1" s="418"/>
      <c r="L1" s="418"/>
      <c r="M1" s="418"/>
      <c r="N1" s="418"/>
      <c r="O1" s="418"/>
      <c r="P1" s="98"/>
      <c r="Q1" s="98"/>
      <c r="R1" s="98"/>
    </row>
    <row r="2" spans="1:21" s="94" customFormat="1" ht="60" customHeight="1" x14ac:dyDescent="0.2">
      <c r="A2" s="419" t="s">
        <v>553</v>
      </c>
      <c r="B2" s="419"/>
      <c r="C2" s="419"/>
      <c r="D2" s="419"/>
      <c r="E2" s="419"/>
      <c r="F2" s="419"/>
      <c r="G2" s="419"/>
      <c r="H2" s="419"/>
      <c r="I2" s="419"/>
      <c r="J2" s="419"/>
      <c r="K2" s="419"/>
      <c r="L2" s="419"/>
      <c r="M2" s="419"/>
      <c r="N2" s="419"/>
      <c r="O2" s="129"/>
      <c r="P2" s="129"/>
      <c r="Q2" s="129"/>
      <c r="R2" s="129"/>
      <c r="S2" s="129"/>
      <c r="T2" s="129"/>
      <c r="U2" s="129"/>
    </row>
    <row r="3" spans="1:21" s="55" customFormat="1" ht="48" customHeight="1" x14ac:dyDescent="0.2">
      <c r="A3" s="420" t="s">
        <v>399</v>
      </c>
      <c r="B3" s="420"/>
      <c r="C3" s="420"/>
      <c r="D3" s="420"/>
      <c r="E3" s="420"/>
      <c r="F3" s="420"/>
      <c r="G3" s="420"/>
      <c r="H3" s="420"/>
      <c r="I3" s="420"/>
      <c r="J3" s="420"/>
      <c r="K3" s="420"/>
      <c r="L3" s="420"/>
      <c r="M3" s="420"/>
      <c r="N3" s="420"/>
      <c r="O3" s="130"/>
      <c r="P3" s="130"/>
      <c r="Q3" s="60"/>
      <c r="R3" s="60"/>
      <c r="T3" s="56"/>
      <c r="U3" s="56"/>
    </row>
    <row r="4" spans="1:21" s="101" customFormat="1" ht="24.95" customHeight="1" x14ac:dyDescent="0.35">
      <c r="A4" s="123" t="s">
        <v>386</v>
      </c>
      <c r="B4" s="464" t="str">
        <f>U8</f>
        <v>TDX109XX-1</v>
      </c>
      <c r="C4" s="464"/>
      <c r="D4" s="464"/>
      <c r="E4" s="464"/>
      <c r="F4" s="464"/>
      <c r="G4" s="464"/>
      <c r="H4" s="464"/>
      <c r="I4" s="464"/>
      <c r="J4" s="464"/>
      <c r="K4" s="464"/>
      <c r="L4" s="464"/>
      <c r="M4" s="464"/>
      <c r="N4" s="464"/>
      <c r="O4" s="128"/>
      <c r="P4" s="128"/>
      <c r="Q4" s="278"/>
      <c r="R4" s="124"/>
    </row>
    <row r="5" spans="1:21" s="66" customFormat="1" ht="19.899999999999999" customHeight="1" x14ac:dyDescent="0.2">
      <c r="A5" s="104"/>
      <c r="B5" s="104"/>
      <c r="C5" s="104"/>
      <c r="D5" s="104"/>
      <c r="E5" s="104"/>
      <c r="F5" s="104"/>
      <c r="G5" s="104"/>
      <c r="H5" s="104"/>
      <c r="I5" s="104"/>
      <c r="K5" s="68" t="s">
        <v>362</v>
      </c>
      <c r="L5" s="69"/>
      <c r="M5" s="70" t="s">
        <v>389</v>
      </c>
      <c r="N5" s="71" t="s">
        <v>362</v>
      </c>
      <c r="O5" s="74"/>
      <c r="P5" s="74"/>
      <c r="Q5" s="89"/>
      <c r="R5" s="89"/>
      <c r="U5" s="67"/>
    </row>
    <row r="6" spans="1:21" s="66" customFormat="1" ht="20.100000000000001" customHeight="1" x14ac:dyDescent="0.2">
      <c r="A6" s="90">
        <v>1</v>
      </c>
      <c r="B6" s="90" t="s">
        <v>547</v>
      </c>
      <c r="C6" s="481" t="s">
        <v>546</v>
      </c>
      <c r="D6" s="481"/>
      <c r="E6" s="481"/>
      <c r="F6" s="481"/>
      <c r="G6" s="481"/>
      <c r="H6" s="481"/>
      <c r="I6" s="481"/>
      <c r="J6" s="481"/>
      <c r="K6" s="102">
        <v>0</v>
      </c>
      <c r="L6" s="65"/>
      <c r="M6" s="103">
        <v>1</v>
      </c>
      <c r="N6" s="93">
        <f>K6*M6</f>
        <v>0</v>
      </c>
      <c r="O6" s="75"/>
      <c r="P6" s="75"/>
      <c r="Q6" s="89"/>
      <c r="R6" s="89" t="str">
        <f t="shared" ref="R6:R16" si="0">IF(M6=1,B6,"")</f>
        <v>TD</v>
      </c>
      <c r="S6" s="66" t="str">
        <f t="shared" ref="S6:S16" si="1">SUBSTITUTE(R6," ","")</f>
        <v>TD</v>
      </c>
      <c r="T6" s="66" t="str">
        <f t="shared" ref="T6:T16" si="2">SUBSTITUTE(S6,"0","")</f>
        <v>TD</v>
      </c>
      <c r="U6" s="67" t="str">
        <f xml:space="preserve"> CONCATENATE(T6,T7,T8,T9,T10,T11)</f>
        <v>TDX109XX</v>
      </c>
    </row>
    <row r="7" spans="1:21" s="66" customFormat="1" ht="20.100000000000001" customHeight="1" x14ac:dyDescent="0.35">
      <c r="A7" s="90">
        <v>2</v>
      </c>
      <c r="B7" s="90" t="s">
        <v>368</v>
      </c>
      <c r="C7" s="482" t="s">
        <v>550</v>
      </c>
      <c r="D7" s="482"/>
      <c r="E7" s="482"/>
      <c r="F7" s="482"/>
      <c r="G7" s="482"/>
      <c r="H7" s="482"/>
      <c r="I7" s="482"/>
      <c r="J7" s="482"/>
      <c r="K7" s="102">
        <v>0</v>
      </c>
      <c r="L7" s="264"/>
      <c r="M7" s="106">
        <v>1</v>
      </c>
      <c r="N7" s="93">
        <f t="shared" ref="N7:N16" si="3">K7*M7</f>
        <v>0</v>
      </c>
      <c r="O7" s="75"/>
      <c r="P7" s="75"/>
      <c r="Q7" s="89"/>
      <c r="R7" s="89" t="str">
        <f t="shared" si="0"/>
        <v>X</v>
      </c>
      <c r="S7" s="66" t="str">
        <f t="shared" si="1"/>
        <v>X</v>
      </c>
      <c r="T7" s="66" t="str">
        <f t="shared" si="2"/>
        <v>X</v>
      </c>
      <c r="U7" s="67" t="str">
        <f xml:space="preserve"> CONCATENATE(T12,T13,T14,T15,T16)</f>
        <v>1</v>
      </c>
    </row>
    <row r="8" spans="1:21" s="66" customFormat="1" ht="20.100000000000001" customHeight="1" x14ac:dyDescent="0.2">
      <c r="A8" s="90">
        <v>3</v>
      </c>
      <c r="B8" s="90">
        <v>1</v>
      </c>
      <c r="C8" s="481" t="s">
        <v>552</v>
      </c>
      <c r="D8" s="481"/>
      <c r="E8" s="481"/>
      <c r="F8" s="481"/>
      <c r="G8" s="481"/>
      <c r="H8" s="481"/>
      <c r="I8" s="481"/>
      <c r="J8" s="481"/>
      <c r="K8" s="154">
        <v>0</v>
      </c>
      <c r="L8" s="264"/>
      <c r="M8" s="106">
        <v>1</v>
      </c>
      <c r="N8" s="93">
        <f t="shared" si="3"/>
        <v>0</v>
      </c>
      <c r="O8" s="75"/>
      <c r="P8" s="75"/>
      <c r="Q8" s="89"/>
      <c r="R8" s="89">
        <f t="shared" si="0"/>
        <v>1</v>
      </c>
      <c r="S8" s="66" t="str">
        <f t="shared" si="1"/>
        <v>1</v>
      </c>
      <c r="T8" s="66" t="str">
        <f t="shared" si="2"/>
        <v>1</v>
      </c>
      <c r="U8" s="67" t="str">
        <f>CONCATENATE(U6,"-",U7)</f>
        <v>TDX109XX-1</v>
      </c>
    </row>
    <row r="9" spans="1:21" s="66" customFormat="1" ht="20.100000000000001" customHeight="1" x14ac:dyDescent="0.2">
      <c r="A9" s="90">
        <v>4</v>
      </c>
      <c r="B9" s="261" t="s">
        <v>549</v>
      </c>
      <c r="C9" s="481" t="s">
        <v>548</v>
      </c>
      <c r="D9" s="481"/>
      <c r="E9" s="481"/>
      <c r="F9" s="481"/>
      <c r="G9" s="481"/>
      <c r="H9" s="481"/>
      <c r="I9" s="481"/>
      <c r="J9" s="481"/>
      <c r="K9" s="154">
        <v>92.5</v>
      </c>
      <c r="L9" s="262"/>
      <c r="M9" s="106">
        <v>1</v>
      </c>
      <c r="N9" s="93">
        <f t="shared" si="3"/>
        <v>92.5</v>
      </c>
      <c r="O9" s="75"/>
      <c r="P9" s="75"/>
      <c r="Q9" s="89"/>
      <c r="R9" s="89" t="str">
        <f t="shared" si="0"/>
        <v>09</v>
      </c>
      <c r="S9" s="66" t="str">
        <f t="shared" si="1"/>
        <v>09</v>
      </c>
      <c r="T9" s="66" t="str">
        <f>SUBSTITUTE(S9,"","")</f>
        <v>09</v>
      </c>
      <c r="U9" s="67"/>
    </row>
    <row r="10" spans="1:21" s="66" customFormat="1" ht="20.100000000000001" customHeight="1" x14ac:dyDescent="0.2">
      <c r="A10" s="153">
        <v>5</v>
      </c>
      <c r="B10" s="153" t="s">
        <v>368</v>
      </c>
      <c r="C10" s="431" t="s">
        <v>151</v>
      </c>
      <c r="D10" s="431"/>
      <c r="E10" s="431"/>
      <c r="F10" s="431"/>
      <c r="G10" s="431"/>
      <c r="H10" s="431"/>
      <c r="I10" s="431"/>
      <c r="J10" s="431"/>
      <c r="K10" s="154">
        <v>0</v>
      </c>
      <c r="L10" s="207"/>
      <c r="M10" s="122">
        <v>1</v>
      </c>
      <c r="N10" s="93">
        <f t="shared" si="3"/>
        <v>0</v>
      </c>
      <c r="O10" s="75"/>
      <c r="P10" s="75"/>
      <c r="Q10" s="89"/>
      <c r="R10" s="89" t="str">
        <f t="shared" si="0"/>
        <v>X</v>
      </c>
      <c r="S10" s="66" t="str">
        <f t="shared" si="1"/>
        <v>X</v>
      </c>
      <c r="T10" s="66" t="str">
        <f t="shared" si="2"/>
        <v>X</v>
      </c>
      <c r="U10" s="67"/>
    </row>
    <row r="11" spans="1:21" s="66" customFormat="1" ht="20.100000000000001" customHeight="1" x14ac:dyDescent="0.2">
      <c r="A11" s="153">
        <v>6</v>
      </c>
      <c r="B11" s="153" t="s">
        <v>368</v>
      </c>
      <c r="C11" s="431" t="s">
        <v>151</v>
      </c>
      <c r="D11" s="431"/>
      <c r="E11" s="431"/>
      <c r="F11" s="431"/>
      <c r="G11" s="431"/>
      <c r="H11" s="431"/>
      <c r="I11" s="431"/>
      <c r="J11" s="431"/>
      <c r="K11" s="154">
        <v>0</v>
      </c>
      <c r="L11" s="207"/>
      <c r="M11" s="122">
        <v>1</v>
      </c>
      <c r="N11" s="93">
        <f t="shared" si="3"/>
        <v>0</v>
      </c>
      <c r="O11" s="75"/>
      <c r="P11" s="75"/>
      <c r="Q11" s="89"/>
      <c r="R11" s="89" t="str">
        <f t="shared" si="0"/>
        <v>X</v>
      </c>
      <c r="S11" s="66" t="str">
        <f t="shared" si="1"/>
        <v>X</v>
      </c>
      <c r="T11" s="66" t="str">
        <f t="shared" si="2"/>
        <v>X</v>
      </c>
      <c r="U11" s="67"/>
    </row>
    <row r="12" spans="1:21" s="66" customFormat="1" ht="20.100000000000001" customHeight="1" x14ac:dyDescent="0.2">
      <c r="A12" s="479">
        <v>7</v>
      </c>
      <c r="B12" s="260">
        <v>1</v>
      </c>
      <c r="C12" s="427" t="s">
        <v>554</v>
      </c>
      <c r="D12" s="427"/>
      <c r="E12" s="427"/>
      <c r="F12" s="427"/>
      <c r="G12" s="427"/>
      <c r="H12" s="427"/>
      <c r="I12" s="427"/>
      <c r="J12" s="427"/>
      <c r="K12" s="148">
        <v>25</v>
      </c>
      <c r="L12" s="480" t="s">
        <v>431</v>
      </c>
      <c r="M12" s="263">
        <v>1</v>
      </c>
      <c r="N12" s="114">
        <f t="shared" si="3"/>
        <v>25</v>
      </c>
      <c r="O12" s="75"/>
      <c r="P12" s="75"/>
      <c r="Q12" s="89"/>
      <c r="R12" s="89">
        <f t="shared" si="0"/>
        <v>1</v>
      </c>
      <c r="S12" s="66" t="str">
        <f t="shared" si="1"/>
        <v>1</v>
      </c>
      <c r="T12" s="66" t="str">
        <f t="shared" si="2"/>
        <v>1</v>
      </c>
      <c r="U12" s="67"/>
    </row>
    <row r="13" spans="1:21" s="66" customFormat="1" ht="20.100000000000001" customHeight="1" x14ac:dyDescent="0.2">
      <c r="A13" s="479"/>
      <c r="B13" s="260">
        <v>2</v>
      </c>
      <c r="C13" s="427" t="s">
        <v>555</v>
      </c>
      <c r="D13" s="427"/>
      <c r="E13" s="427"/>
      <c r="F13" s="427"/>
      <c r="G13" s="427"/>
      <c r="H13" s="427"/>
      <c r="I13" s="427"/>
      <c r="J13" s="427"/>
      <c r="K13" s="148">
        <f>K12*2</f>
        <v>50</v>
      </c>
      <c r="L13" s="480"/>
      <c r="M13" s="263"/>
      <c r="N13" s="114">
        <f t="shared" si="3"/>
        <v>0</v>
      </c>
      <c r="O13" s="75"/>
      <c r="P13" s="75"/>
      <c r="Q13" s="89"/>
      <c r="R13" s="89" t="str">
        <f t="shared" si="0"/>
        <v/>
      </c>
      <c r="S13" s="66" t="str">
        <f t="shared" si="1"/>
        <v/>
      </c>
      <c r="T13" s="66" t="str">
        <f t="shared" si="2"/>
        <v/>
      </c>
      <c r="U13" s="67"/>
    </row>
    <row r="14" spans="1:21" s="66" customFormat="1" ht="20.100000000000001" customHeight="1" x14ac:dyDescent="0.2">
      <c r="A14" s="479"/>
      <c r="B14" s="260">
        <v>3</v>
      </c>
      <c r="C14" s="427" t="s">
        <v>556</v>
      </c>
      <c r="D14" s="427"/>
      <c r="E14" s="427"/>
      <c r="F14" s="427"/>
      <c r="G14" s="427"/>
      <c r="H14" s="427"/>
      <c r="I14" s="427"/>
      <c r="J14" s="427"/>
      <c r="K14" s="148">
        <f>K12*3</f>
        <v>75</v>
      </c>
      <c r="L14" s="480"/>
      <c r="M14" s="263"/>
      <c r="N14" s="114">
        <f t="shared" si="3"/>
        <v>0</v>
      </c>
      <c r="O14" s="75"/>
      <c r="P14" s="75"/>
      <c r="Q14" s="89"/>
      <c r="R14" s="89" t="str">
        <f t="shared" si="0"/>
        <v/>
      </c>
      <c r="S14" s="66" t="str">
        <f t="shared" si="1"/>
        <v/>
      </c>
      <c r="T14" s="66" t="str">
        <f t="shared" si="2"/>
        <v/>
      </c>
      <c r="U14" s="67"/>
    </row>
    <row r="15" spans="1:21" s="66" customFormat="1" ht="20.100000000000001" customHeight="1" x14ac:dyDescent="0.2">
      <c r="A15" s="479"/>
      <c r="B15" s="260">
        <v>4</v>
      </c>
      <c r="C15" s="427" t="s">
        <v>557</v>
      </c>
      <c r="D15" s="427"/>
      <c r="E15" s="427"/>
      <c r="F15" s="427"/>
      <c r="G15" s="427"/>
      <c r="H15" s="427"/>
      <c r="I15" s="427"/>
      <c r="J15" s="427"/>
      <c r="K15" s="148">
        <f>K12*4</f>
        <v>100</v>
      </c>
      <c r="L15" s="480"/>
      <c r="M15" s="263"/>
      <c r="N15" s="114">
        <f t="shared" si="3"/>
        <v>0</v>
      </c>
      <c r="O15" s="75"/>
      <c r="P15" s="75"/>
      <c r="Q15" s="89"/>
      <c r="R15" s="89" t="str">
        <f t="shared" si="0"/>
        <v/>
      </c>
      <c r="S15" s="66" t="str">
        <f t="shared" si="1"/>
        <v/>
      </c>
      <c r="T15" s="66" t="str">
        <f t="shared" si="2"/>
        <v/>
      </c>
      <c r="U15" s="67"/>
    </row>
    <row r="16" spans="1:21" s="66" customFormat="1" ht="20.100000000000001" customHeight="1" x14ac:dyDescent="0.2">
      <c r="A16" s="479"/>
      <c r="B16" s="260">
        <v>5</v>
      </c>
      <c r="C16" s="427" t="s">
        <v>558</v>
      </c>
      <c r="D16" s="427"/>
      <c r="E16" s="427"/>
      <c r="F16" s="427"/>
      <c r="G16" s="427"/>
      <c r="H16" s="427"/>
      <c r="I16" s="427"/>
      <c r="J16" s="427"/>
      <c r="K16" s="148">
        <f>K12*5</f>
        <v>125</v>
      </c>
      <c r="L16" s="480"/>
      <c r="M16" s="263"/>
      <c r="N16" s="114">
        <f t="shared" si="3"/>
        <v>0</v>
      </c>
      <c r="O16" s="75"/>
      <c r="P16" s="75"/>
      <c r="Q16" s="89"/>
      <c r="R16" s="89" t="str">
        <f t="shared" si="0"/>
        <v/>
      </c>
      <c r="S16" s="66" t="str">
        <f t="shared" si="1"/>
        <v/>
      </c>
      <c r="T16" s="66" t="str">
        <f t="shared" si="2"/>
        <v/>
      </c>
      <c r="U16" s="67"/>
    </row>
    <row r="17" spans="1:15" s="66" customFormat="1" ht="20.100000000000001" customHeight="1" x14ac:dyDescent="0.2">
      <c r="B17" s="104"/>
      <c r="C17" s="104"/>
      <c r="E17" s="104"/>
      <c r="F17" s="104"/>
      <c r="G17" s="104"/>
      <c r="H17" s="104"/>
      <c r="I17" s="104"/>
      <c r="J17" s="104"/>
      <c r="L17" s="206"/>
      <c r="M17" s="174" t="s">
        <v>358</v>
      </c>
      <c r="N17" s="135">
        <f>SUM(N6:N16)</f>
        <v>117.5</v>
      </c>
      <c r="O17" s="139"/>
    </row>
    <row r="18" spans="1:15" s="66" customFormat="1" ht="20.100000000000001" customHeight="1" x14ac:dyDescent="0.2">
      <c r="A18" s="84" t="s">
        <v>357</v>
      </c>
      <c r="B18" s="73"/>
      <c r="C18" s="104"/>
      <c r="E18" s="104"/>
      <c r="F18" s="104"/>
      <c r="G18" s="104"/>
      <c r="H18" s="104"/>
      <c r="I18" s="104"/>
      <c r="J18" s="104"/>
      <c r="M18" s="104"/>
    </row>
    <row r="19" spans="1:15" s="66" customFormat="1" ht="65.25" customHeight="1" x14ac:dyDescent="0.2">
      <c r="A19" s="70">
        <v>1</v>
      </c>
      <c r="B19" s="70"/>
      <c r="C19" s="374" t="s">
        <v>681</v>
      </c>
      <c r="D19" s="375"/>
      <c r="E19" s="375"/>
      <c r="F19" s="375"/>
      <c r="G19" s="375"/>
      <c r="H19" s="375"/>
      <c r="I19" s="375"/>
      <c r="J19" s="375"/>
      <c r="K19" s="375"/>
      <c r="L19" s="375"/>
      <c r="M19" s="375"/>
      <c r="N19" s="376"/>
    </row>
  </sheetData>
  <mergeCells count="18">
    <mergeCell ref="C8:J8"/>
    <mergeCell ref="C9:J9"/>
    <mergeCell ref="C10:J10"/>
    <mergeCell ref="A1:O1"/>
    <mergeCell ref="A2:N2"/>
    <mergeCell ref="A3:N3"/>
    <mergeCell ref="B4:N4"/>
    <mergeCell ref="C6:J6"/>
    <mergeCell ref="C7:J7"/>
    <mergeCell ref="C19:N19"/>
    <mergeCell ref="A12:A16"/>
    <mergeCell ref="L12:L16"/>
    <mergeCell ref="C11:J11"/>
    <mergeCell ref="C12:J12"/>
    <mergeCell ref="C13:J13"/>
    <mergeCell ref="C14:J14"/>
    <mergeCell ref="C15:J15"/>
    <mergeCell ref="C16:J16"/>
  </mergeCells>
  <pageMargins left="0" right="0" top="0" bottom="0" header="0" footer="0"/>
  <pageSetup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23"/>
  <sheetViews>
    <sheetView showGridLines="0" zoomScale="80" zoomScaleNormal="80" workbookViewId="0">
      <selection sqref="A1:O1"/>
    </sheetView>
  </sheetViews>
  <sheetFormatPr defaultColWidth="9.140625" defaultRowHeight="15.75" x14ac:dyDescent="0.25"/>
  <cols>
    <col min="1" max="1" width="10" style="52" customWidth="1"/>
    <col min="2" max="2" width="7.85546875" style="62" customWidth="1"/>
    <col min="3" max="6" width="5.7109375" style="62" customWidth="1"/>
    <col min="7" max="7" width="7.28515625" style="62" customWidth="1"/>
    <col min="8" max="9" width="5.7109375" style="62" customWidth="1"/>
    <col min="10" max="10" width="21.7109375" style="62" customWidth="1"/>
    <col min="11" max="11" width="7.85546875" style="52" customWidth="1"/>
    <col min="12" max="12" width="14.140625" style="52" customWidth="1"/>
    <col min="13" max="13" width="10.7109375" style="62" customWidth="1"/>
    <col min="14" max="14" width="11.28515625" style="52" customWidth="1"/>
    <col min="15" max="15" width="2.42578125" style="52" customWidth="1"/>
    <col min="16" max="16" width="17.42578125" style="52" customWidth="1"/>
    <col min="17" max="17" width="6.42578125" style="54" customWidth="1"/>
    <col min="18" max="18" width="9.42578125" style="54" hidden="1" customWidth="1"/>
    <col min="19" max="19" width="11.5703125" style="54" hidden="1" customWidth="1"/>
    <col min="20" max="20" width="11.42578125" style="52" hidden="1" customWidth="1"/>
    <col min="21" max="21" width="16.85546875" style="53" hidden="1" customWidth="1"/>
    <col min="22" max="23" width="12.28515625" style="53" customWidth="1"/>
    <col min="24" max="24" width="12.42578125" style="52" customWidth="1"/>
    <col min="25" max="30" width="9.140625" style="52" customWidth="1"/>
    <col min="31" max="16384" width="9.140625" style="52"/>
  </cols>
  <sheetData>
    <row r="1" spans="1:21" s="97" customFormat="1" ht="27.75" customHeight="1" x14ac:dyDescent="0.2">
      <c r="A1" s="418" t="s">
        <v>570</v>
      </c>
      <c r="B1" s="418"/>
      <c r="C1" s="418"/>
      <c r="D1" s="418"/>
      <c r="E1" s="418"/>
      <c r="F1" s="418"/>
      <c r="G1" s="418"/>
      <c r="H1" s="418"/>
      <c r="I1" s="418"/>
      <c r="J1" s="418"/>
      <c r="K1" s="418"/>
      <c r="L1" s="418"/>
      <c r="M1" s="418"/>
      <c r="N1" s="418"/>
      <c r="O1" s="418"/>
      <c r="P1" s="98"/>
      <c r="Q1" s="98"/>
      <c r="R1" s="98"/>
    </row>
    <row r="2" spans="1:21" s="94" customFormat="1" ht="60" customHeight="1" x14ac:dyDescent="0.2">
      <c r="A2" s="419" t="s">
        <v>551</v>
      </c>
      <c r="B2" s="419"/>
      <c r="C2" s="419"/>
      <c r="D2" s="419"/>
      <c r="E2" s="419"/>
      <c r="F2" s="419"/>
      <c r="G2" s="419"/>
      <c r="H2" s="419"/>
      <c r="I2" s="419"/>
      <c r="J2" s="419"/>
      <c r="K2" s="419"/>
      <c r="L2" s="419"/>
      <c r="M2" s="419"/>
      <c r="N2" s="419"/>
      <c r="O2" s="129"/>
      <c r="P2" s="129"/>
      <c r="Q2" s="129"/>
      <c r="R2" s="129"/>
      <c r="S2" s="129"/>
      <c r="T2" s="129"/>
      <c r="U2" s="129"/>
    </row>
    <row r="3" spans="1:21" s="55" customFormat="1" ht="48" customHeight="1" x14ac:dyDescent="0.2">
      <c r="A3" s="420" t="s">
        <v>399</v>
      </c>
      <c r="B3" s="420"/>
      <c r="C3" s="420"/>
      <c r="D3" s="420"/>
      <c r="E3" s="420"/>
      <c r="F3" s="420"/>
      <c r="G3" s="420"/>
      <c r="H3" s="420"/>
      <c r="I3" s="420"/>
      <c r="J3" s="420"/>
      <c r="K3" s="420"/>
      <c r="L3" s="420"/>
      <c r="M3" s="420"/>
      <c r="N3" s="420"/>
      <c r="O3" s="130"/>
      <c r="P3" s="130"/>
      <c r="Q3" s="60"/>
      <c r="R3" s="60"/>
      <c r="T3" s="56"/>
      <c r="U3" s="56"/>
    </row>
    <row r="4" spans="1:21" s="101" customFormat="1" ht="24.95" customHeight="1" x14ac:dyDescent="0.35">
      <c r="A4" s="123" t="s">
        <v>386</v>
      </c>
      <c r="B4" s="464" t="str">
        <f>U8</f>
        <v>TDX3095X-1</v>
      </c>
      <c r="C4" s="464"/>
      <c r="D4" s="464"/>
      <c r="E4" s="464"/>
      <c r="F4" s="464"/>
      <c r="G4" s="464"/>
      <c r="H4" s="464"/>
      <c r="I4" s="464"/>
      <c r="J4" s="464"/>
      <c r="K4" s="464"/>
      <c r="L4" s="464"/>
      <c r="M4" s="464"/>
      <c r="N4" s="464"/>
      <c r="O4" s="128"/>
      <c r="P4" s="128"/>
      <c r="Q4" s="124"/>
      <c r="R4" s="124"/>
    </row>
    <row r="5" spans="1:21" s="66" customFormat="1" ht="19.899999999999999" customHeight="1" x14ac:dyDescent="0.2">
      <c r="A5" s="104"/>
      <c r="B5" s="104"/>
      <c r="C5" s="104"/>
      <c r="D5" s="104"/>
      <c r="E5" s="104"/>
      <c r="F5" s="104"/>
      <c r="G5" s="104"/>
      <c r="H5" s="104"/>
      <c r="I5" s="104"/>
      <c r="K5" s="68" t="s">
        <v>362</v>
      </c>
      <c r="L5" s="69"/>
      <c r="M5" s="70" t="s">
        <v>389</v>
      </c>
      <c r="N5" s="71" t="s">
        <v>362</v>
      </c>
      <c r="O5" s="74"/>
      <c r="P5" s="74"/>
      <c r="Q5" s="89"/>
      <c r="R5" s="89"/>
      <c r="U5" s="67"/>
    </row>
    <row r="6" spans="1:21" s="66" customFormat="1" ht="20.100000000000001" customHeight="1" x14ac:dyDescent="0.2">
      <c r="A6" s="90">
        <v>1</v>
      </c>
      <c r="B6" s="90" t="s">
        <v>547</v>
      </c>
      <c r="C6" s="483" t="s">
        <v>546</v>
      </c>
      <c r="D6" s="484"/>
      <c r="E6" s="484"/>
      <c r="F6" s="484"/>
      <c r="G6" s="484"/>
      <c r="H6" s="484"/>
      <c r="I6" s="484"/>
      <c r="J6" s="485"/>
      <c r="K6" s="102">
        <v>0</v>
      </c>
      <c r="L6" s="65"/>
      <c r="M6" s="118">
        <v>1</v>
      </c>
      <c r="N6" s="93">
        <f>K6*M6</f>
        <v>0</v>
      </c>
      <c r="O6" s="75"/>
      <c r="P6" s="75"/>
      <c r="Q6" s="89"/>
      <c r="R6" s="89" t="str">
        <f t="shared" ref="R6:R18" si="0">IF(M6=1,B6,"")</f>
        <v>TD</v>
      </c>
      <c r="S6" s="66" t="str">
        <f t="shared" ref="S6:S7" si="1">SUBSTITUTE(R6," ","")</f>
        <v>TD</v>
      </c>
      <c r="T6" s="66" t="str">
        <f t="shared" ref="T6:T7" si="2">SUBSTITUTE(S6,"0","")</f>
        <v>TD</v>
      </c>
      <c r="U6" s="67" t="str">
        <f xml:space="preserve"> CONCATENATE(T6,T7,T8,T9,T10,T11,T12,T13)</f>
        <v>TDX3095X</v>
      </c>
    </row>
    <row r="7" spans="1:21" s="66" customFormat="1" ht="20.100000000000001" customHeight="1" x14ac:dyDescent="0.35">
      <c r="A7" s="486">
        <v>2</v>
      </c>
      <c r="B7" s="177" t="s">
        <v>368</v>
      </c>
      <c r="C7" s="408" t="s">
        <v>550</v>
      </c>
      <c r="D7" s="409"/>
      <c r="E7" s="409"/>
      <c r="F7" s="409"/>
      <c r="G7" s="409"/>
      <c r="H7" s="409"/>
      <c r="I7" s="409"/>
      <c r="J7" s="410"/>
      <c r="K7" s="115">
        <v>0</v>
      </c>
      <c r="L7" s="487" t="s">
        <v>431</v>
      </c>
      <c r="M7" s="113">
        <v>1</v>
      </c>
      <c r="N7" s="114">
        <f t="shared" ref="N7:N18" si="3">K7*M7</f>
        <v>0</v>
      </c>
      <c r="O7" s="75"/>
      <c r="P7" s="75"/>
      <c r="Q7" s="89"/>
      <c r="R7" s="89" t="str">
        <f t="shared" si="0"/>
        <v>X</v>
      </c>
      <c r="S7" s="66" t="str">
        <f t="shared" si="1"/>
        <v>X</v>
      </c>
      <c r="T7" s="66" t="str">
        <f t="shared" si="2"/>
        <v>X</v>
      </c>
      <c r="U7" s="67" t="str">
        <f xml:space="preserve"> CONCATENATE(T14,T15,T16,T17,T18)</f>
        <v>1</v>
      </c>
    </row>
    <row r="8" spans="1:21" s="66" customFormat="1" ht="20.100000000000001" customHeight="1" x14ac:dyDescent="0.2">
      <c r="A8" s="486"/>
      <c r="B8" s="177">
        <v>2</v>
      </c>
      <c r="C8" s="415" t="s">
        <v>585</v>
      </c>
      <c r="D8" s="416"/>
      <c r="E8" s="416"/>
      <c r="F8" s="416"/>
      <c r="G8" s="416"/>
      <c r="H8" s="416"/>
      <c r="I8" s="416"/>
      <c r="J8" s="417"/>
      <c r="K8" s="148">
        <v>15</v>
      </c>
      <c r="L8" s="487"/>
      <c r="M8" s="113"/>
      <c r="N8" s="114">
        <f t="shared" si="3"/>
        <v>0</v>
      </c>
      <c r="O8" s="75"/>
      <c r="P8" s="75"/>
      <c r="Q8" s="89"/>
      <c r="R8" s="89" t="str">
        <f t="shared" si="0"/>
        <v/>
      </c>
      <c r="S8" s="66" t="str">
        <f t="shared" ref="S8" si="4">SUBSTITUTE(R8," ","")</f>
        <v/>
      </c>
      <c r="T8" s="66" t="str">
        <f t="shared" ref="T8" si="5">SUBSTITUTE(S8,"0","")</f>
        <v/>
      </c>
      <c r="U8" s="67" t="str">
        <f>CONCATENATE(U6,"-",U7)</f>
        <v>TDX3095X-1</v>
      </c>
    </row>
    <row r="9" spans="1:21" s="66" customFormat="1" ht="20.100000000000001" customHeight="1" x14ac:dyDescent="0.2">
      <c r="A9" s="486"/>
      <c r="B9" s="177">
        <v>6</v>
      </c>
      <c r="C9" s="415" t="s">
        <v>586</v>
      </c>
      <c r="D9" s="416"/>
      <c r="E9" s="416"/>
      <c r="F9" s="416"/>
      <c r="G9" s="416"/>
      <c r="H9" s="416"/>
      <c r="I9" s="416"/>
      <c r="J9" s="417"/>
      <c r="K9" s="148">
        <v>40</v>
      </c>
      <c r="L9" s="487"/>
      <c r="M9" s="113"/>
      <c r="N9" s="114">
        <f t="shared" si="3"/>
        <v>0</v>
      </c>
      <c r="O9" s="75"/>
      <c r="P9" s="75"/>
      <c r="Q9" s="89"/>
      <c r="R9" s="89" t="str">
        <f t="shared" si="0"/>
        <v/>
      </c>
      <c r="S9" s="66" t="str">
        <f t="shared" ref="S9:S18" si="6">SUBSTITUTE(R9," ","")</f>
        <v/>
      </c>
      <c r="T9" s="66" t="str">
        <f t="shared" ref="T9:T18" si="7">SUBSTITUTE(S9,"0","")</f>
        <v/>
      </c>
      <c r="U9" s="67"/>
    </row>
    <row r="10" spans="1:21" s="66" customFormat="1" ht="20.100000000000001" customHeight="1" x14ac:dyDescent="0.2">
      <c r="A10" s="116">
        <v>3</v>
      </c>
      <c r="B10" s="90">
        <v>3</v>
      </c>
      <c r="C10" s="483" t="s">
        <v>568</v>
      </c>
      <c r="D10" s="484"/>
      <c r="E10" s="484"/>
      <c r="F10" s="484"/>
      <c r="G10" s="484"/>
      <c r="H10" s="484"/>
      <c r="I10" s="484"/>
      <c r="J10" s="485"/>
      <c r="K10" s="154">
        <v>0</v>
      </c>
      <c r="L10" s="265"/>
      <c r="M10" s="106">
        <v>1</v>
      </c>
      <c r="N10" s="93">
        <f t="shared" si="3"/>
        <v>0</v>
      </c>
      <c r="O10" s="75"/>
      <c r="P10" s="75"/>
      <c r="Q10" s="89"/>
      <c r="R10" s="89">
        <f t="shared" si="0"/>
        <v>3</v>
      </c>
      <c r="S10" s="66" t="str">
        <f t="shared" si="6"/>
        <v>3</v>
      </c>
      <c r="T10" s="66" t="str">
        <f t="shared" si="7"/>
        <v>3</v>
      </c>
      <c r="U10" s="67"/>
    </row>
    <row r="11" spans="1:21" s="66" customFormat="1" ht="20.100000000000001" customHeight="1" x14ac:dyDescent="0.2">
      <c r="A11" s="90">
        <v>4</v>
      </c>
      <c r="B11" s="261" t="s">
        <v>549</v>
      </c>
      <c r="C11" s="483" t="s">
        <v>548</v>
      </c>
      <c r="D11" s="484"/>
      <c r="E11" s="484"/>
      <c r="F11" s="484"/>
      <c r="G11" s="484"/>
      <c r="H11" s="484"/>
      <c r="I11" s="484"/>
      <c r="J11" s="485"/>
      <c r="K11" s="154">
        <v>92.5</v>
      </c>
      <c r="L11" s="262"/>
      <c r="M11" s="106">
        <v>1</v>
      </c>
      <c r="N11" s="93">
        <f t="shared" si="3"/>
        <v>92.5</v>
      </c>
      <c r="O11" s="75"/>
      <c r="P11" s="75"/>
      <c r="Q11" s="89"/>
      <c r="R11" s="89" t="str">
        <f t="shared" si="0"/>
        <v>09</v>
      </c>
      <c r="S11" s="66" t="str">
        <f t="shared" si="6"/>
        <v>09</v>
      </c>
      <c r="T11" s="66" t="str">
        <f>SUBSTITUTE(S11,"","")</f>
        <v>09</v>
      </c>
      <c r="U11" s="67"/>
    </row>
    <row r="12" spans="1:21" s="66" customFormat="1" ht="20.100000000000001" customHeight="1" x14ac:dyDescent="0.2">
      <c r="A12" s="153">
        <v>5</v>
      </c>
      <c r="B12" s="153">
        <v>5</v>
      </c>
      <c r="C12" s="399" t="s">
        <v>584</v>
      </c>
      <c r="D12" s="400"/>
      <c r="E12" s="400"/>
      <c r="F12" s="400"/>
      <c r="G12" s="400"/>
      <c r="H12" s="400"/>
      <c r="I12" s="400"/>
      <c r="J12" s="401"/>
      <c r="K12" s="154">
        <v>16.5</v>
      </c>
      <c r="L12" s="207"/>
      <c r="M12" s="122">
        <v>1</v>
      </c>
      <c r="N12" s="93">
        <f t="shared" si="3"/>
        <v>16.5</v>
      </c>
      <c r="O12" s="75"/>
      <c r="P12" s="75"/>
      <c r="Q12" s="89"/>
      <c r="R12" s="89">
        <f t="shared" si="0"/>
        <v>5</v>
      </c>
      <c r="S12" s="66" t="str">
        <f t="shared" si="6"/>
        <v>5</v>
      </c>
      <c r="T12" s="66" t="str">
        <f t="shared" si="7"/>
        <v>5</v>
      </c>
      <c r="U12" s="67"/>
    </row>
    <row r="13" spans="1:21" s="66" customFormat="1" ht="20.100000000000001" customHeight="1" x14ac:dyDescent="0.2">
      <c r="A13" s="153">
        <v>6</v>
      </c>
      <c r="B13" s="153" t="s">
        <v>368</v>
      </c>
      <c r="C13" s="399" t="s">
        <v>151</v>
      </c>
      <c r="D13" s="400"/>
      <c r="E13" s="400"/>
      <c r="F13" s="400"/>
      <c r="G13" s="400"/>
      <c r="H13" s="400"/>
      <c r="I13" s="400"/>
      <c r="J13" s="401"/>
      <c r="K13" s="154">
        <v>0</v>
      </c>
      <c r="L13" s="207"/>
      <c r="M13" s="122">
        <v>1</v>
      </c>
      <c r="N13" s="93">
        <f t="shared" si="3"/>
        <v>0</v>
      </c>
      <c r="O13" s="75"/>
      <c r="P13" s="75"/>
      <c r="Q13" s="89"/>
      <c r="R13" s="89" t="str">
        <f t="shared" si="0"/>
        <v>X</v>
      </c>
      <c r="S13" s="66" t="str">
        <f t="shared" si="6"/>
        <v>X</v>
      </c>
      <c r="T13" s="66" t="str">
        <f t="shared" si="7"/>
        <v>X</v>
      </c>
      <c r="U13" s="67"/>
    </row>
    <row r="14" spans="1:21" s="66" customFormat="1" ht="20.100000000000001" customHeight="1" x14ac:dyDescent="0.2">
      <c r="A14" s="457">
        <v>7</v>
      </c>
      <c r="B14" s="259">
        <v>1</v>
      </c>
      <c r="C14" s="404" t="s">
        <v>563</v>
      </c>
      <c r="D14" s="405"/>
      <c r="E14" s="405"/>
      <c r="F14" s="405"/>
      <c r="G14" s="405"/>
      <c r="H14" s="405"/>
      <c r="I14" s="405"/>
      <c r="J14" s="406"/>
      <c r="K14" s="258">
        <v>55</v>
      </c>
      <c r="L14" s="454" t="s">
        <v>431</v>
      </c>
      <c r="M14" s="254">
        <v>1</v>
      </c>
      <c r="N14" s="235">
        <f t="shared" si="3"/>
        <v>55</v>
      </c>
      <c r="O14" s="75"/>
      <c r="P14" s="75"/>
      <c r="Q14" s="89"/>
      <c r="R14" s="89">
        <f t="shared" si="0"/>
        <v>1</v>
      </c>
      <c r="S14" s="66" t="str">
        <f t="shared" si="6"/>
        <v>1</v>
      </c>
      <c r="T14" s="66" t="str">
        <f t="shared" si="7"/>
        <v>1</v>
      </c>
      <c r="U14" s="67"/>
    </row>
    <row r="15" spans="1:21" s="66" customFormat="1" ht="20.100000000000001" customHeight="1" x14ac:dyDescent="0.2">
      <c r="A15" s="458"/>
      <c r="B15" s="259">
        <v>2</v>
      </c>
      <c r="C15" s="404" t="s">
        <v>564</v>
      </c>
      <c r="D15" s="405"/>
      <c r="E15" s="405"/>
      <c r="F15" s="405"/>
      <c r="G15" s="405"/>
      <c r="H15" s="405"/>
      <c r="I15" s="405"/>
      <c r="J15" s="406"/>
      <c r="K15" s="258">
        <f>K14*2</f>
        <v>110</v>
      </c>
      <c r="L15" s="455"/>
      <c r="M15" s="254"/>
      <c r="N15" s="235">
        <f t="shared" si="3"/>
        <v>0</v>
      </c>
      <c r="O15" s="75"/>
      <c r="P15" s="75"/>
      <c r="Q15" s="89"/>
      <c r="R15" s="89" t="str">
        <f t="shared" si="0"/>
        <v/>
      </c>
      <c r="S15" s="66" t="str">
        <f t="shared" si="6"/>
        <v/>
      </c>
      <c r="T15" s="66" t="str">
        <f t="shared" si="7"/>
        <v/>
      </c>
      <c r="U15" s="67"/>
    </row>
    <row r="16" spans="1:21" s="66" customFormat="1" ht="20.100000000000001" customHeight="1" x14ac:dyDescent="0.2">
      <c r="A16" s="458"/>
      <c r="B16" s="259">
        <v>3</v>
      </c>
      <c r="C16" s="404" t="s">
        <v>565</v>
      </c>
      <c r="D16" s="405"/>
      <c r="E16" s="405"/>
      <c r="F16" s="405"/>
      <c r="G16" s="405"/>
      <c r="H16" s="405"/>
      <c r="I16" s="405"/>
      <c r="J16" s="406"/>
      <c r="K16" s="258">
        <f>K14*3</f>
        <v>165</v>
      </c>
      <c r="L16" s="455"/>
      <c r="M16" s="254"/>
      <c r="N16" s="235">
        <f t="shared" si="3"/>
        <v>0</v>
      </c>
      <c r="O16" s="75"/>
      <c r="P16" s="75"/>
      <c r="Q16" s="89"/>
      <c r="R16" s="89" t="str">
        <f t="shared" si="0"/>
        <v/>
      </c>
      <c r="S16" s="66" t="str">
        <f t="shared" si="6"/>
        <v/>
      </c>
      <c r="T16" s="66" t="str">
        <f t="shared" si="7"/>
        <v/>
      </c>
      <c r="U16" s="67"/>
    </row>
    <row r="17" spans="1:21" s="66" customFormat="1" ht="20.100000000000001" customHeight="1" x14ac:dyDescent="0.2">
      <c r="A17" s="458"/>
      <c r="B17" s="259">
        <v>4</v>
      </c>
      <c r="C17" s="404" t="s">
        <v>566</v>
      </c>
      <c r="D17" s="405"/>
      <c r="E17" s="405"/>
      <c r="F17" s="405"/>
      <c r="G17" s="405"/>
      <c r="H17" s="405"/>
      <c r="I17" s="405"/>
      <c r="J17" s="406"/>
      <c r="K17" s="258">
        <f>K14*4</f>
        <v>220</v>
      </c>
      <c r="L17" s="455"/>
      <c r="M17" s="254"/>
      <c r="N17" s="235">
        <f t="shared" si="3"/>
        <v>0</v>
      </c>
      <c r="O17" s="75"/>
      <c r="P17" s="75"/>
      <c r="Q17" s="89"/>
      <c r="R17" s="89" t="str">
        <f t="shared" si="0"/>
        <v/>
      </c>
      <c r="S17" s="66" t="str">
        <f t="shared" si="6"/>
        <v/>
      </c>
      <c r="T17" s="66" t="str">
        <f t="shared" si="7"/>
        <v/>
      </c>
      <c r="U17" s="67"/>
    </row>
    <row r="18" spans="1:21" s="66" customFormat="1" ht="20.100000000000001" customHeight="1" x14ac:dyDescent="0.2">
      <c r="A18" s="488"/>
      <c r="B18" s="259">
        <v>5</v>
      </c>
      <c r="C18" s="404" t="s">
        <v>567</v>
      </c>
      <c r="D18" s="405"/>
      <c r="E18" s="405"/>
      <c r="F18" s="405"/>
      <c r="G18" s="405"/>
      <c r="H18" s="405"/>
      <c r="I18" s="405"/>
      <c r="J18" s="406"/>
      <c r="K18" s="258">
        <f>K14*5</f>
        <v>275</v>
      </c>
      <c r="L18" s="456"/>
      <c r="M18" s="254"/>
      <c r="N18" s="235">
        <f t="shared" si="3"/>
        <v>0</v>
      </c>
      <c r="O18" s="75"/>
      <c r="P18" s="75"/>
      <c r="Q18" s="89"/>
      <c r="R18" s="89" t="str">
        <f t="shared" si="0"/>
        <v/>
      </c>
      <c r="S18" s="66" t="str">
        <f t="shared" si="6"/>
        <v/>
      </c>
      <c r="T18" s="66" t="str">
        <f t="shared" si="7"/>
        <v/>
      </c>
      <c r="U18" s="67"/>
    </row>
    <row r="19" spans="1:21" s="66" customFormat="1" ht="20.100000000000001" customHeight="1" x14ac:dyDescent="0.2">
      <c r="B19" s="104"/>
      <c r="C19" s="104"/>
      <c r="E19" s="104"/>
      <c r="F19" s="104"/>
      <c r="G19" s="104"/>
      <c r="H19" s="104"/>
      <c r="I19" s="104"/>
      <c r="J19" s="104"/>
      <c r="L19" s="206"/>
      <c r="M19" s="174" t="s">
        <v>358</v>
      </c>
      <c r="N19" s="135">
        <f>SUM(N6:N18)</f>
        <v>164</v>
      </c>
      <c r="O19" s="139"/>
      <c r="P19" s="139"/>
      <c r="Q19" s="89"/>
      <c r="R19" s="89"/>
      <c r="S19" s="89"/>
      <c r="U19" s="67"/>
    </row>
    <row r="20" spans="1:21" s="66" customFormat="1" ht="20.100000000000001" customHeight="1" x14ac:dyDescent="0.2">
      <c r="A20" s="84" t="s">
        <v>357</v>
      </c>
      <c r="B20" s="73"/>
      <c r="C20" s="104"/>
      <c r="E20" s="104"/>
      <c r="F20" s="104"/>
      <c r="G20" s="104"/>
      <c r="H20" s="104"/>
      <c r="I20" s="104"/>
      <c r="J20" s="104"/>
      <c r="M20" s="104"/>
      <c r="Q20" s="89"/>
      <c r="R20" s="89"/>
      <c r="S20" s="89"/>
      <c r="U20" s="67"/>
    </row>
    <row r="21" spans="1:21" s="66" customFormat="1" ht="50.1" customHeight="1" x14ac:dyDescent="0.2">
      <c r="A21" s="70">
        <v>1</v>
      </c>
      <c r="B21" s="70"/>
      <c r="C21" s="374" t="s">
        <v>405</v>
      </c>
      <c r="D21" s="375"/>
      <c r="E21" s="375"/>
      <c r="F21" s="375"/>
      <c r="G21" s="375"/>
      <c r="H21" s="375"/>
      <c r="I21" s="375"/>
      <c r="J21" s="375"/>
      <c r="K21" s="375"/>
      <c r="L21" s="375"/>
      <c r="M21" s="375"/>
      <c r="N21" s="376"/>
      <c r="Q21" s="89"/>
      <c r="R21" s="89"/>
      <c r="S21" s="89"/>
      <c r="U21" s="67"/>
    </row>
    <row r="22" spans="1:21" s="66" customFormat="1" ht="20.100000000000001" customHeight="1" x14ac:dyDescent="0.2">
      <c r="A22" s="84"/>
      <c r="C22" s="89"/>
      <c r="D22" s="104"/>
      <c r="E22" s="104"/>
      <c r="F22" s="104"/>
      <c r="G22" s="104"/>
      <c r="H22" s="104"/>
      <c r="I22" s="104"/>
      <c r="J22" s="104"/>
      <c r="M22" s="104"/>
      <c r="Q22" s="89"/>
      <c r="R22" s="89"/>
      <c r="S22" s="89"/>
      <c r="U22" s="67"/>
    </row>
    <row r="23" spans="1:21" s="55" customFormat="1" x14ac:dyDescent="0.2">
      <c r="B23" s="61"/>
      <c r="C23" s="61"/>
      <c r="D23" s="61"/>
      <c r="E23" s="61"/>
      <c r="F23" s="61"/>
      <c r="G23" s="61"/>
      <c r="H23" s="61"/>
      <c r="I23" s="61" t="s">
        <v>377</v>
      </c>
      <c r="J23" s="61"/>
      <c r="M23" s="61"/>
      <c r="Q23" s="60"/>
      <c r="R23" s="60"/>
      <c r="S23" s="60"/>
      <c r="U23" s="56"/>
    </row>
  </sheetData>
  <mergeCells count="22">
    <mergeCell ref="A1:O1"/>
    <mergeCell ref="A2:N2"/>
    <mergeCell ref="A3:N3"/>
    <mergeCell ref="B4:N4"/>
    <mergeCell ref="C21:N21"/>
    <mergeCell ref="A7:A9"/>
    <mergeCell ref="L7:L9"/>
    <mergeCell ref="C13:J13"/>
    <mergeCell ref="C15:J15"/>
    <mergeCell ref="C16:J16"/>
    <mergeCell ref="C14:J14"/>
    <mergeCell ref="C10:J10"/>
    <mergeCell ref="C11:J11"/>
    <mergeCell ref="C12:J12"/>
    <mergeCell ref="C17:J17"/>
    <mergeCell ref="A14:A18"/>
    <mergeCell ref="L14:L18"/>
    <mergeCell ref="C18:J18"/>
    <mergeCell ref="C6:J6"/>
    <mergeCell ref="C7:J7"/>
    <mergeCell ref="C8:J8"/>
    <mergeCell ref="C9:J9"/>
  </mergeCells>
  <pageMargins left="0" right="0" top="0" bottom="0" header="0" footer="0"/>
  <pageSetup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showGridLines="0" workbookViewId="0"/>
  </sheetViews>
  <sheetFormatPr defaultRowHeight="12.75" x14ac:dyDescent="0.2"/>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showGridLines="0" workbookViewId="0"/>
  </sheetViews>
  <sheetFormatPr defaultRowHeight="12.75" x14ac:dyDescent="0.2"/>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showGridLines="0" zoomScaleNormal="100" workbookViewId="0"/>
  </sheetViews>
  <sheetFormatPr defaultRowHeight="12.75" x14ac:dyDescent="0.2"/>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pageSetUpPr fitToPage="1"/>
  </sheetPr>
  <dimension ref="A1:G88"/>
  <sheetViews>
    <sheetView showGridLines="0" zoomScaleNormal="100" workbookViewId="0">
      <pane ySplit="4" topLeftCell="A5" activePane="bottomLeft" state="frozen"/>
      <selection pane="bottomLeft" activeCell="I3" sqref="I3"/>
    </sheetView>
  </sheetViews>
  <sheetFormatPr defaultRowHeight="12.75" x14ac:dyDescent="0.2"/>
  <cols>
    <col min="1" max="1" width="20.7109375" style="3" customWidth="1"/>
    <col min="2" max="2" width="15.7109375" style="3" customWidth="1"/>
    <col min="3" max="3" width="45.7109375" style="169" customWidth="1"/>
    <col min="4" max="4" width="25.7109375" style="169" customWidth="1"/>
    <col min="5" max="5" width="36.42578125" style="3" customWidth="1"/>
    <col min="6" max="6" width="14.7109375" style="3" customWidth="1"/>
    <col min="7" max="8" width="10.7109375" style="3" customWidth="1"/>
    <col min="9" max="9" width="8.7109375" style="3" customWidth="1"/>
    <col min="10" max="16384" width="9.140625" style="3"/>
  </cols>
  <sheetData>
    <row r="1" spans="1:7" ht="30.75" customHeight="1" x14ac:dyDescent="0.2">
      <c r="A1" s="490" t="s">
        <v>394</v>
      </c>
      <c r="B1" s="490"/>
      <c r="C1" s="490"/>
      <c r="D1" s="490"/>
      <c r="E1" s="490"/>
      <c r="F1" s="490"/>
      <c r="G1" s="490"/>
    </row>
    <row r="2" spans="1:7" ht="24.75" customHeight="1" x14ac:dyDescent="0.2">
      <c r="A2" s="438" t="s">
        <v>395</v>
      </c>
      <c r="B2" s="438"/>
      <c r="C2" s="438"/>
      <c r="D2" s="438"/>
      <c r="E2" s="438"/>
      <c r="F2" s="438"/>
      <c r="G2" s="438"/>
    </row>
    <row r="3" spans="1:7" ht="20.100000000000001" customHeight="1" thickBot="1" x14ac:dyDescent="0.25">
      <c r="A3" s="489" t="s">
        <v>393</v>
      </c>
      <c r="B3" s="489"/>
      <c r="C3" s="489"/>
      <c r="D3" s="489"/>
      <c r="E3" s="489"/>
      <c r="F3" s="489"/>
      <c r="G3" s="489"/>
    </row>
    <row r="4" spans="1:7" s="2" customFormat="1" ht="63.2" customHeight="1" thickBot="1" x14ac:dyDescent="0.25">
      <c r="A4" s="158" t="s">
        <v>396</v>
      </c>
      <c r="B4" s="158" t="s">
        <v>23</v>
      </c>
      <c r="C4" s="158" t="s">
        <v>24</v>
      </c>
      <c r="D4" s="158" t="s">
        <v>33</v>
      </c>
      <c r="E4" s="158" t="s">
        <v>87</v>
      </c>
      <c r="F4" s="158" t="s">
        <v>26</v>
      </c>
      <c r="G4" s="159" t="s">
        <v>27</v>
      </c>
    </row>
    <row r="5" spans="1:7" s="2" customFormat="1" ht="35.1" customHeight="1" x14ac:dyDescent="0.2">
      <c r="A5" s="149" t="s">
        <v>18</v>
      </c>
      <c r="B5" s="145"/>
      <c r="C5" s="145"/>
      <c r="D5" s="145" t="s">
        <v>86</v>
      </c>
      <c r="E5" s="144" t="s">
        <v>77</v>
      </c>
      <c r="F5" s="146" t="s">
        <v>57</v>
      </c>
      <c r="G5" s="147">
        <v>125</v>
      </c>
    </row>
    <row r="6" spans="1:7" s="2" customFormat="1" ht="35.1" customHeight="1" x14ac:dyDescent="0.2">
      <c r="A6" s="149" t="s">
        <v>18</v>
      </c>
      <c r="B6" s="145"/>
      <c r="C6" s="145"/>
      <c r="D6" s="145" t="s">
        <v>86</v>
      </c>
      <c r="E6" s="144" t="s">
        <v>78</v>
      </c>
      <c r="F6" s="146" t="s">
        <v>58</v>
      </c>
      <c r="G6" s="147">
        <v>125</v>
      </c>
    </row>
    <row r="7" spans="1:7" s="2" customFormat="1" ht="35.1" customHeight="1" x14ac:dyDescent="0.2">
      <c r="A7" s="149" t="s">
        <v>18</v>
      </c>
      <c r="B7" s="145"/>
      <c r="C7" s="145"/>
      <c r="D7" s="145" t="s">
        <v>85</v>
      </c>
      <c r="E7" s="144" t="s">
        <v>79</v>
      </c>
      <c r="F7" s="146" t="s">
        <v>59</v>
      </c>
      <c r="G7" s="147">
        <v>125</v>
      </c>
    </row>
    <row r="8" spans="1:7" s="2" customFormat="1" ht="35.1" customHeight="1" x14ac:dyDescent="0.2">
      <c r="A8" s="149" t="s">
        <v>18</v>
      </c>
      <c r="B8" s="145"/>
      <c r="C8" s="145"/>
      <c r="D8" s="145" t="s">
        <v>85</v>
      </c>
      <c r="E8" s="144" t="s">
        <v>80</v>
      </c>
      <c r="F8" s="146" t="s">
        <v>60</v>
      </c>
      <c r="G8" s="147">
        <v>125</v>
      </c>
    </row>
    <row r="9" spans="1:7" s="2" customFormat="1" ht="35.1" customHeight="1" x14ac:dyDescent="0.2">
      <c r="A9" s="149" t="s">
        <v>18</v>
      </c>
      <c r="B9" s="145"/>
      <c r="C9" s="145"/>
      <c r="D9" s="145" t="s">
        <v>86</v>
      </c>
      <c r="E9" s="144" t="s">
        <v>81</v>
      </c>
      <c r="F9" s="146" t="s">
        <v>61</v>
      </c>
      <c r="G9" s="147">
        <v>125</v>
      </c>
    </row>
    <row r="10" spans="1:7" s="2" customFormat="1" ht="35.1" customHeight="1" x14ac:dyDescent="0.2">
      <c r="A10" s="149" t="s">
        <v>18</v>
      </c>
      <c r="B10" s="145"/>
      <c r="C10" s="145"/>
      <c r="D10" s="145" t="s">
        <v>85</v>
      </c>
      <c r="E10" s="144" t="s">
        <v>76</v>
      </c>
      <c r="F10" s="146" t="s">
        <v>62</v>
      </c>
      <c r="G10" s="147">
        <v>125</v>
      </c>
    </row>
    <row r="11" spans="1:7" s="2" customFormat="1" ht="35.1" customHeight="1" x14ac:dyDescent="0.2">
      <c r="A11" s="149" t="s">
        <v>18</v>
      </c>
      <c r="B11" s="145"/>
      <c r="C11" s="145"/>
      <c r="D11" s="145" t="s">
        <v>85</v>
      </c>
      <c r="E11" s="144" t="s">
        <v>82</v>
      </c>
      <c r="F11" s="146" t="s">
        <v>29</v>
      </c>
      <c r="G11" s="147">
        <v>125</v>
      </c>
    </row>
    <row r="12" spans="1:7" s="2" customFormat="1" ht="35.1" customHeight="1" x14ac:dyDescent="0.2">
      <c r="A12" s="149" t="s">
        <v>18</v>
      </c>
      <c r="B12" s="145"/>
      <c r="C12" s="145"/>
      <c r="D12" s="145" t="s">
        <v>86</v>
      </c>
      <c r="E12" s="144" t="s">
        <v>83</v>
      </c>
      <c r="F12" s="146" t="s">
        <v>75</v>
      </c>
      <c r="G12" s="147">
        <v>125</v>
      </c>
    </row>
    <row r="13" spans="1:7" s="2" customFormat="1" ht="35.1" customHeight="1" x14ac:dyDescent="0.2">
      <c r="A13" s="149" t="s">
        <v>18</v>
      </c>
      <c r="B13" s="145"/>
      <c r="C13" s="145"/>
      <c r="D13" s="145" t="s">
        <v>85</v>
      </c>
      <c r="E13" s="144" t="s">
        <v>84</v>
      </c>
      <c r="F13" s="146" t="s">
        <v>275</v>
      </c>
      <c r="G13" s="147">
        <v>125</v>
      </c>
    </row>
    <row r="14" spans="1:7" s="2" customFormat="1" ht="35.1" customHeight="1" x14ac:dyDescent="0.2">
      <c r="A14" s="149" t="s">
        <v>18</v>
      </c>
      <c r="B14" s="145"/>
      <c r="C14" s="145"/>
      <c r="D14" s="145" t="s">
        <v>85</v>
      </c>
      <c r="E14" s="144" t="s">
        <v>402</v>
      </c>
      <c r="F14" s="146" t="s">
        <v>401</v>
      </c>
      <c r="G14" s="147">
        <v>125</v>
      </c>
    </row>
    <row r="16" spans="1:7" s="2" customFormat="1" ht="24.95" customHeight="1" x14ac:dyDescent="0.2">
      <c r="A16" s="144" t="s">
        <v>95</v>
      </c>
      <c r="B16" s="145" t="s">
        <v>391</v>
      </c>
      <c r="C16" s="144" t="s">
        <v>55</v>
      </c>
      <c r="D16" s="149"/>
      <c r="E16" s="144" t="s">
        <v>544</v>
      </c>
      <c r="F16" s="146" t="s">
        <v>2</v>
      </c>
      <c r="G16" s="147">
        <v>85</v>
      </c>
    </row>
    <row r="17" spans="1:7" s="2" customFormat="1" ht="24.95" customHeight="1" x14ac:dyDescent="0.2">
      <c r="A17" s="144"/>
      <c r="B17" s="160"/>
      <c r="C17" s="161"/>
      <c r="D17" s="161"/>
      <c r="E17" s="161"/>
      <c r="F17" s="161"/>
      <c r="G17" s="161"/>
    </row>
    <row r="18" spans="1:7" s="2" customFormat="1" ht="24.95" customHeight="1" x14ac:dyDescent="0.2">
      <c r="A18" s="144" t="s">
        <v>95</v>
      </c>
      <c r="B18" s="145" t="s">
        <v>391</v>
      </c>
      <c r="C18" s="144" t="s">
        <v>35</v>
      </c>
      <c r="D18" s="144" t="s">
        <v>226</v>
      </c>
      <c r="E18" s="144" t="s">
        <v>427</v>
      </c>
      <c r="F18" s="146" t="s">
        <v>15</v>
      </c>
      <c r="G18" s="147">
        <v>55</v>
      </c>
    </row>
    <row r="19" spans="1:7" ht="24.95" customHeight="1" x14ac:dyDescent="0.2">
      <c r="A19" s="144"/>
      <c r="B19" s="145"/>
      <c r="C19" s="144"/>
      <c r="D19" s="150"/>
      <c r="E19" s="144"/>
      <c r="F19" s="146"/>
      <c r="G19" s="147"/>
    </row>
    <row r="20" spans="1:7" ht="24.95" customHeight="1" x14ac:dyDescent="0.2">
      <c r="A20" s="144" t="s">
        <v>95</v>
      </c>
      <c r="B20" s="145" t="s">
        <v>391</v>
      </c>
      <c r="C20" s="145" t="s">
        <v>36</v>
      </c>
      <c r="D20" s="144"/>
      <c r="E20" s="144" t="s">
        <v>427</v>
      </c>
      <c r="F20" s="146" t="s">
        <v>16</v>
      </c>
      <c r="G20" s="147">
        <v>55</v>
      </c>
    </row>
    <row r="21" spans="1:7" ht="24.95" customHeight="1" x14ac:dyDescent="0.2">
      <c r="A21" s="144"/>
      <c r="B21" s="145"/>
      <c r="C21" s="145"/>
      <c r="D21" s="150"/>
      <c r="E21" s="144"/>
      <c r="F21" s="146"/>
      <c r="G21" s="147"/>
    </row>
    <row r="22" spans="1:7" ht="24.95" customHeight="1" x14ac:dyDescent="0.2">
      <c r="A22" s="144" t="s">
        <v>95</v>
      </c>
      <c r="B22" s="145" t="s">
        <v>391</v>
      </c>
      <c r="C22" s="145" t="s">
        <v>92</v>
      </c>
      <c r="D22" s="144"/>
      <c r="E22" s="144" t="s">
        <v>427</v>
      </c>
      <c r="F22" s="146" t="s">
        <v>147</v>
      </c>
      <c r="G22" s="147">
        <v>85</v>
      </c>
    </row>
    <row r="23" spans="1:7" ht="24.95" customHeight="1" x14ac:dyDescent="0.2">
      <c r="A23" s="144" t="s">
        <v>95</v>
      </c>
      <c r="B23" s="145" t="s">
        <v>391</v>
      </c>
      <c r="C23" s="145" t="s">
        <v>92</v>
      </c>
      <c r="D23" s="144"/>
      <c r="E23" s="144" t="s">
        <v>379</v>
      </c>
      <c r="F23" s="146" t="s">
        <v>380</v>
      </c>
      <c r="G23" s="147">
        <v>99</v>
      </c>
    </row>
    <row r="24" spans="1:7" ht="24.95" customHeight="1" x14ac:dyDescent="0.2">
      <c r="A24" s="144" t="s">
        <v>95</v>
      </c>
      <c r="B24" s="145" t="s">
        <v>391</v>
      </c>
      <c r="C24" s="145" t="s">
        <v>92</v>
      </c>
      <c r="D24" s="144"/>
      <c r="E24" s="144" t="s">
        <v>428</v>
      </c>
      <c r="F24" s="146" t="s">
        <v>381</v>
      </c>
      <c r="G24" s="147">
        <v>115</v>
      </c>
    </row>
    <row r="25" spans="1:7" s="2" customFormat="1" ht="24.95" customHeight="1" x14ac:dyDescent="0.2">
      <c r="A25" s="162"/>
      <c r="B25" s="163"/>
      <c r="C25" s="164"/>
      <c r="D25" s="164"/>
      <c r="E25" s="164"/>
      <c r="F25" s="164"/>
      <c r="G25" s="164"/>
    </row>
    <row r="26" spans="1:7" s="2" customFormat="1" ht="24.95" customHeight="1" x14ac:dyDescent="0.2">
      <c r="A26" s="144" t="s">
        <v>95</v>
      </c>
      <c r="B26" s="145" t="s">
        <v>30</v>
      </c>
      <c r="C26" s="144" t="s">
        <v>19</v>
      </c>
      <c r="D26" s="150"/>
      <c r="E26" s="144" t="s">
        <v>428</v>
      </c>
      <c r="F26" s="146" t="s">
        <v>9</v>
      </c>
      <c r="G26" s="147">
        <v>75</v>
      </c>
    </row>
    <row r="27" spans="1:7" s="2" customFormat="1" ht="24.95" customHeight="1" x14ac:dyDescent="0.2">
      <c r="A27" s="164"/>
      <c r="B27" s="163"/>
      <c r="C27" s="164"/>
      <c r="D27" s="164"/>
      <c r="E27" s="164"/>
      <c r="F27" s="164"/>
      <c r="G27" s="164"/>
    </row>
    <row r="28" spans="1:7" s="2" customFormat="1" ht="24.95" customHeight="1" x14ac:dyDescent="0.2">
      <c r="A28" s="144" t="s">
        <v>95</v>
      </c>
      <c r="B28" s="145" t="s">
        <v>10</v>
      </c>
      <c r="C28" s="144" t="s">
        <v>201</v>
      </c>
      <c r="D28" s="144"/>
      <c r="E28" s="144" t="s">
        <v>429</v>
      </c>
      <c r="F28" s="146" t="s">
        <v>593</v>
      </c>
      <c r="G28" s="147">
        <v>75</v>
      </c>
    </row>
    <row r="29" spans="1:7" s="2" customFormat="1" ht="24.95" customHeight="1" x14ac:dyDescent="0.2">
      <c r="A29" s="144"/>
      <c r="B29" s="145"/>
      <c r="C29" s="144"/>
      <c r="D29" s="150"/>
      <c r="E29" s="144"/>
      <c r="F29" s="146"/>
      <c r="G29" s="147"/>
    </row>
    <row r="30" spans="1:7" s="2" customFormat="1" ht="24.95" customHeight="1" x14ac:dyDescent="0.2">
      <c r="A30" s="144" t="s">
        <v>95</v>
      </c>
      <c r="B30" s="145" t="s">
        <v>10</v>
      </c>
      <c r="C30" s="144" t="s">
        <v>99</v>
      </c>
      <c r="D30" s="144"/>
      <c r="E30" s="144" t="s">
        <v>545</v>
      </c>
      <c r="F30" s="146" t="s">
        <v>179</v>
      </c>
      <c r="G30" s="147">
        <v>75</v>
      </c>
    </row>
    <row r="31" spans="1:7" ht="24.95" customHeight="1" x14ac:dyDescent="0.2"/>
    <row r="32" spans="1:7" s="2" customFormat="1" ht="24.95" customHeight="1" x14ac:dyDescent="0.2">
      <c r="A32" s="144" t="s">
        <v>95</v>
      </c>
      <c r="B32" s="145" t="s">
        <v>10</v>
      </c>
      <c r="C32" s="144" t="s">
        <v>378</v>
      </c>
      <c r="D32" s="144"/>
      <c r="E32" s="144" t="s">
        <v>428</v>
      </c>
      <c r="F32" s="146" t="s">
        <v>200</v>
      </c>
      <c r="G32" s="147">
        <v>95</v>
      </c>
    </row>
    <row r="33" spans="1:7" s="2" customFormat="1" ht="24.95" customHeight="1" x14ac:dyDescent="0.2">
      <c r="A33" s="144"/>
      <c r="B33" s="145"/>
      <c r="C33" s="144"/>
      <c r="D33" s="144"/>
      <c r="E33" s="144"/>
      <c r="F33" s="146"/>
      <c r="G33" s="147"/>
    </row>
    <row r="34" spans="1:7" s="2" customFormat="1" ht="24.95" customHeight="1" x14ac:dyDescent="0.2">
      <c r="A34" s="144" t="s">
        <v>95</v>
      </c>
      <c r="B34" s="145" t="s">
        <v>138</v>
      </c>
      <c r="C34" s="144" t="s">
        <v>139</v>
      </c>
      <c r="D34" s="144" t="s">
        <v>226</v>
      </c>
      <c r="E34" s="144" t="s">
        <v>427</v>
      </c>
      <c r="F34" s="146" t="s">
        <v>13</v>
      </c>
      <c r="G34" s="147">
        <v>55</v>
      </c>
    </row>
    <row r="35" spans="1:7" s="2" customFormat="1" ht="24.95" customHeight="1" x14ac:dyDescent="0.2">
      <c r="A35" s="144"/>
      <c r="B35" s="145"/>
      <c r="C35" s="144"/>
      <c r="D35" s="144"/>
      <c r="E35" s="144"/>
      <c r="F35" s="146"/>
      <c r="G35" s="147"/>
    </row>
    <row r="36" spans="1:7" s="2" customFormat="1" ht="24.95" customHeight="1" x14ac:dyDescent="0.2">
      <c r="A36" s="144" t="s">
        <v>95</v>
      </c>
      <c r="B36" s="145" t="s">
        <v>138</v>
      </c>
      <c r="C36" s="144" t="s">
        <v>230</v>
      </c>
      <c r="D36" s="144" t="s">
        <v>227</v>
      </c>
      <c r="E36" s="144" t="s">
        <v>427</v>
      </c>
      <c r="F36" s="146" t="s">
        <v>231</v>
      </c>
      <c r="G36" s="147">
        <v>55</v>
      </c>
    </row>
    <row r="37" spans="1:7" s="2" customFormat="1" ht="24.95" customHeight="1" x14ac:dyDescent="0.2">
      <c r="A37" s="144"/>
      <c r="B37" s="145"/>
      <c r="C37" s="144"/>
      <c r="D37" s="144"/>
      <c r="E37" s="144"/>
      <c r="F37" s="146"/>
      <c r="G37" s="147"/>
    </row>
    <row r="38" spans="1:7" s="2" customFormat="1" ht="24.95" customHeight="1" x14ac:dyDescent="0.2">
      <c r="A38" s="144" t="s">
        <v>95</v>
      </c>
      <c r="B38" s="145" t="s">
        <v>138</v>
      </c>
      <c r="C38" s="144" t="s">
        <v>140</v>
      </c>
      <c r="D38" s="144"/>
      <c r="E38" s="144" t="s">
        <v>427</v>
      </c>
      <c r="F38" s="146" t="s">
        <v>4</v>
      </c>
      <c r="G38" s="147">
        <v>65</v>
      </c>
    </row>
    <row r="39" spans="1:7" s="2" customFormat="1" ht="24.95" customHeight="1" x14ac:dyDescent="0.2">
      <c r="A39" s="144"/>
      <c r="B39" s="145"/>
      <c r="C39" s="144"/>
      <c r="D39" s="150"/>
      <c r="E39" s="144"/>
      <c r="F39" s="146"/>
      <c r="G39" s="147"/>
    </row>
    <row r="40" spans="1:7" s="2" customFormat="1" ht="24.95" customHeight="1" x14ac:dyDescent="0.2">
      <c r="A40" s="144" t="s">
        <v>95</v>
      </c>
      <c r="B40" s="145" t="s">
        <v>138</v>
      </c>
      <c r="C40" s="144" t="s">
        <v>141</v>
      </c>
      <c r="D40" s="144"/>
      <c r="E40" s="144" t="s">
        <v>545</v>
      </c>
      <c r="F40" s="146" t="s">
        <v>179</v>
      </c>
      <c r="G40" s="147">
        <v>75</v>
      </c>
    </row>
    <row r="41" spans="1:7" s="2" customFormat="1" ht="24.95" customHeight="1" x14ac:dyDescent="0.2">
      <c r="A41" s="144"/>
      <c r="B41" s="145"/>
      <c r="C41" s="144"/>
      <c r="D41" s="144"/>
      <c r="E41" s="144"/>
      <c r="F41" s="146"/>
      <c r="G41" s="147"/>
    </row>
    <row r="42" spans="1:7" s="2" customFormat="1" ht="24.95" customHeight="1" x14ac:dyDescent="0.2">
      <c r="A42" s="144" t="s">
        <v>95</v>
      </c>
      <c r="B42" s="145" t="s">
        <v>138</v>
      </c>
      <c r="C42" s="144" t="s">
        <v>221</v>
      </c>
      <c r="D42" s="144"/>
      <c r="E42" s="144" t="s">
        <v>427</v>
      </c>
      <c r="F42" s="146" t="s">
        <v>232</v>
      </c>
      <c r="G42" s="147">
        <v>65</v>
      </c>
    </row>
    <row r="43" spans="1:7" s="2" customFormat="1" ht="24.95" customHeight="1" x14ac:dyDescent="0.2">
      <c r="A43" s="144"/>
      <c r="B43" s="145"/>
      <c r="C43" s="144"/>
      <c r="D43" s="150"/>
      <c r="E43" s="144"/>
      <c r="F43" s="146"/>
      <c r="G43" s="147"/>
    </row>
    <row r="44" spans="1:7" s="2" customFormat="1" ht="24.95" customHeight="1" x14ac:dyDescent="0.2">
      <c r="A44" s="144" t="s">
        <v>95</v>
      </c>
      <c r="B44" s="145" t="s">
        <v>5</v>
      </c>
      <c r="C44" s="144" t="s">
        <v>63</v>
      </c>
      <c r="D44" s="144" t="s">
        <v>233</v>
      </c>
      <c r="E44" s="144" t="s">
        <v>427</v>
      </c>
      <c r="F44" s="146" t="s">
        <v>6</v>
      </c>
      <c r="G44" s="147">
        <v>55</v>
      </c>
    </row>
    <row r="45" spans="1:7" s="2" customFormat="1" ht="24.95" customHeight="1" x14ac:dyDescent="0.2">
      <c r="A45" s="144"/>
      <c r="B45" s="145"/>
      <c r="C45" s="144"/>
      <c r="D45" s="144"/>
      <c r="E45" s="144"/>
      <c r="F45" s="146"/>
      <c r="G45" s="147"/>
    </row>
    <row r="46" spans="1:7" s="2" customFormat="1" ht="24.95" customHeight="1" x14ac:dyDescent="0.2">
      <c r="A46" s="144" t="s">
        <v>95</v>
      </c>
      <c r="B46" s="145" t="s">
        <v>5</v>
      </c>
      <c r="C46" s="144" t="s">
        <v>20</v>
      </c>
      <c r="D46" s="144" t="s">
        <v>226</v>
      </c>
      <c r="E46" s="144" t="s">
        <v>427</v>
      </c>
      <c r="F46" s="146" t="s">
        <v>7</v>
      </c>
      <c r="G46" s="147">
        <v>55</v>
      </c>
    </row>
    <row r="47" spans="1:7" s="2" customFormat="1" ht="24.95" customHeight="1" x14ac:dyDescent="0.2">
      <c r="A47" s="144"/>
      <c r="B47" s="145"/>
      <c r="C47" s="144"/>
      <c r="D47" s="144"/>
      <c r="E47" s="144"/>
      <c r="F47" s="146"/>
      <c r="G47" s="147"/>
    </row>
    <row r="48" spans="1:7" s="2" customFormat="1" ht="24.95" customHeight="1" x14ac:dyDescent="0.2">
      <c r="A48" s="144" t="s">
        <v>95</v>
      </c>
      <c r="B48" s="145" t="s">
        <v>5</v>
      </c>
      <c r="C48" s="144" t="s">
        <v>64</v>
      </c>
      <c r="D48" s="144"/>
      <c r="E48" s="144" t="s">
        <v>544</v>
      </c>
      <c r="F48" s="146" t="s">
        <v>8</v>
      </c>
      <c r="G48" s="147">
        <v>75</v>
      </c>
    </row>
    <row r="49" spans="1:7" s="2" customFormat="1" ht="24.95" customHeight="1" x14ac:dyDescent="0.2">
      <c r="A49" s="144"/>
      <c r="B49" s="145"/>
      <c r="C49" s="144"/>
      <c r="D49" s="150"/>
      <c r="E49" s="144"/>
      <c r="F49" s="146"/>
      <c r="G49" s="165"/>
    </row>
    <row r="50" spans="1:7" s="2" customFormat="1" ht="39.75" customHeight="1" x14ac:dyDescent="0.2">
      <c r="A50" s="144" t="s">
        <v>95</v>
      </c>
      <c r="B50" s="145" t="s">
        <v>5</v>
      </c>
      <c r="C50" s="144" t="s">
        <v>739</v>
      </c>
      <c r="D50" s="166"/>
      <c r="E50" s="144" t="s">
        <v>544</v>
      </c>
      <c r="F50" s="146" t="s">
        <v>276</v>
      </c>
      <c r="G50" s="147">
        <v>75</v>
      </c>
    </row>
    <row r="51" spans="1:7" s="2" customFormat="1" ht="24.95" customHeight="1" x14ac:dyDescent="0.2">
      <c r="A51" s="149"/>
      <c r="B51" s="145"/>
      <c r="C51" s="144"/>
      <c r="D51" s="150"/>
      <c r="E51" s="144"/>
      <c r="F51" s="146"/>
      <c r="G51" s="147"/>
    </row>
    <row r="52" spans="1:7" s="2" customFormat="1" ht="53.25" customHeight="1" x14ac:dyDescent="0.2">
      <c r="A52" s="144" t="s">
        <v>95</v>
      </c>
      <c r="B52" s="145" t="s">
        <v>5</v>
      </c>
      <c r="C52" s="144" t="s">
        <v>740</v>
      </c>
      <c r="D52" s="144" t="s">
        <v>37</v>
      </c>
      <c r="E52" s="144" t="s">
        <v>427</v>
      </c>
      <c r="F52" s="146" t="s">
        <v>741</v>
      </c>
      <c r="G52" s="147">
        <v>65</v>
      </c>
    </row>
    <row r="53" spans="1:7" s="2" customFormat="1" ht="24.95" customHeight="1" x14ac:dyDescent="0.2">
      <c r="A53" s="149"/>
      <c r="B53" s="145"/>
      <c r="C53" s="144"/>
      <c r="D53" s="150"/>
      <c r="E53" s="144"/>
      <c r="F53" s="146"/>
      <c r="G53" s="147"/>
    </row>
    <row r="54" spans="1:7" s="2" customFormat="1" ht="58.5" customHeight="1" x14ac:dyDescent="0.2">
      <c r="A54" s="144" t="s">
        <v>95</v>
      </c>
      <c r="B54" s="145" t="s">
        <v>11</v>
      </c>
      <c r="C54" s="144" t="s">
        <v>65</v>
      </c>
      <c r="D54" s="150"/>
      <c r="E54" s="144" t="s">
        <v>427</v>
      </c>
      <c r="F54" s="146" t="s">
        <v>12</v>
      </c>
      <c r="G54" s="147">
        <v>60</v>
      </c>
    </row>
    <row r="55" spans="1:7" s="2" customFormat="1" ht="24.95" customHeight="1" x14ac:dyDescent="0.2">
      <c r="A55" s="149"/>
      <c r="B55" s="145"/>
      <c r="C55" s="144"/>
      <c r="D55" s="150"/>
      <c r="E55" s="144"/>
      <c r="F55" s="146"/>
      <c r="G55" s="147"/>
    </row>
    <row r="56" spans="1:7" s="2" customFormat="1" ht="24.95" customHeight="1" x14ac:dyDescent="0.2">
      <c r="A56" s="144" t="s">
        <v>95</v>
      </c>
      <c r="B56" s="145" t="s">
        <v>11</v>
      </c>
      <c r="C56" s="144" t="s">
        <v>22</v>
      </c>
      <c r="D56" s="150"/>
      <c r="E56" s="144" t="s">
        <v>428</v>
      </c>
      <c r="F56" s="146" t="s">
        <v>42</v>
      </c>
      <c r="G56" s="147">
        <v>75</v>
      </c>
    </row>
    <row r="57" spans="1:7" s="2" customFormat="1" ht="24.95" customHeight="1" x14ac:dyDescent="0.2">
      <c r="A57" s="164"/>
      <c r="B57" s="163"/>
      <c r="C57" s="164"/>
      <c r="D57" s="164"/>
      <c r="E57" s="164"/>
      <c r="F57" s="164"/>
      <c r="G57" s="164"/>
    </row>
    <row r="58" spans="1:7" s="2" customFormat="1" ht="72" customHeight="1" x14ac:dyDescent="0.2">
      <c r="A58" s="144" t="s">
        <v>95</v>
      </c>
      <c r="B58" s="145" t="s">
        <v>3</v>
      </c>
      <c r="C58" s="144" t="s">
        <v>54</v>
      </c>
      <c r="D58" s="144" t="s">
        <v>226</v>
      </c>
      <c r="E58" s="144" t="s">
        <v>427</v>
      </c>
      <c r="F58" s="146" t="s">
        <v>13</v>
      </c>
      <c r="G58" s="147">
        <v>55</v>
      </c>
    </row>
    <row r="59" spans="1:7" s="2" customFormat="1" ht="24.95" customHeight="1" x14ac:dyDescent="0.2">
      <c r="A59" s="149"/>
      <c r="B59" s="145"/>
      <c r="C59" s="144"/>
      <c r="D59" s="149"/>
      <c r="E59" s="144"/>
      <c r="F59" s="146"/>
      <c r="G59" s="147"/>
    </row>
    <row r="60" spans="1:7" s="2" customFormat="1" ht="24.95" customHeight="1" x14ac:dyDescent="0.2">
      <c r="A60" s="144" t="s">
        <v>95</v>
      </c>
      <c r="B60" s="145" t="s">
        <v>3</v>
      </c>
      <c r="C60" s="144" t="s">
        <v>69</v>
      </c>
      <c r="D60" s="144"/>
      <c r="E60" s="144" t="s">
        <v>427</v>
      </c>
      <c r="F60" s="146" t="s">
        <v>4</v>
      </c>
      <c r="G60" s="147">
        <v>65</v>
      </c>
    </row>
    <row r="61" spans="1:7" s="2" customFormat="1" ht="24.95" customHeight="1" x14ac:dyDescent="0.2">
      <c r="A61" s="164"/>
      <c r="B61" s="163"/>
      <c r="C61" s="164"/>
      <c r="D61" s="164"/>
      <c r="E61" s="164"/>
      <c r="F61" s="164"/>
      <c r="G61" s="164"/>
    </row>
    <row r="62" spans="1:7" s="2" customFormat="1" ht="49.5" customHeight="1" x14ac:dyDescent="0.2">
      <c r="A62" s="144" t="s">
        <v>95</v>
      </c>
      <c r="B62" s="145" t="s">
        <v>3</v>
      </c>
      <c r="C62" s="144" t="s">
        <v>68</v>
      </c>
      <c r="D62" s="150"/>
      <c r="E62" s="144" t="s">
        <v>427</v>
      </c>
      <c r="F62" s="146" t="s">
        <v>14</v>
      </c>
      <c r="G62" s="147">
        <v>75</v>
      </c>
    </row>
    <row r="64" spans="1:7" s="2" customFormat="1" ht="24.95" customHeight="1" x14ac:dyDescent="0.2">
      <c r="A64" s="144" t="s">
        <v>95</v>
      </c>
      <c r="B64" s="145" t="s">
        <v>3</v>
      </c>
      <c r="C64" s="144" t="s">
        <v>66</v>
      </c>
      <c r="D64" s="150"/>
      <c r="E64" s="144" t="s">
        <v>428</v>
      </c>
      <c r="F64" s="146" t="s">
        <v>9</v>
      </c>
      <c r="G64" s="147">
        <v>75</v>
      </c>
    </row>
    <row r="65" spans="1:7" s="2" customFormat="1" ht="24.95" customHeight="1" x14ac:dyDescent="0.2">
      <c r="A65" s="144"/>
      <c r="B65" s="145"/>
      <c r="C65" s="144"/>
      <c r="D65" s="150"/>
      <c r="E65" s="144"/>
      <c r="F65" s="146"/>
      <c r="G65" s="147"/>
    </row>
    <row r="66" spans="1:7" s="2" customFormat="1" ht="24.95" customHeight="1" x14ac:dyDescent="0.2">
      <c r="A66" s="144" t="s">
        <v>95</v>
      </c>
      <c r="B66" s="145" t="s">
        <v>3</v>
      </c>
      <c r="C66" s="144" t="s">
        <v>67</v>
      </c>
      <c r="D66" s="150"/>
      <c r="E66" s="144" t="s">
        <v>428</v>
      </c>
      <c r="F66" s="146" t="s">
        <v>9</v>
      </c>
      <c r="G66" s="147">
        <v>75</v>
      </c>
    </row>
    <row r="67" spans="1:7" s="2" customFormat="1" ht="24.95" customHeight="1" x14ac:dyDescent="0.2">
      <c r="A67" s="144"/>
      <c r="B67" s="160"/>
      <c r="C67" s="161"/>
      <c r="D67" s="161"/>
      <c r="E67" s="161"/>
      <c r="F67" s="161"/>
      <c r="G67" s="161"/>
    </row>
    <row r="68" spans="1:7" s="2" customFormat="1" ht="24.95" customHeight="1" x14ac:dyDescent="0.2">
      <c r="A68" s="144" t="s">
        <v>95</v>
      </c>
      <c r="B68" s="145" t="s">
        <v>3</v>
      </c>
      <c r="C68" s="145" t="s">
        <v>93</v>
      </c>
      <c r="D68" s="144"/>
      <c r="E68" s="144" t="s">
        <v>427</v>
      </c>
      <c r="F68" s="146" t="s">
        <v>146</v>
      </c>
      <c r="G68" s="147">
        <v>75</v>
      </c>
    </row>
    <row r="69" spans="1:7" s="2" customFormat="1" ht="24.95" customHeight="1" x14ac:dyDescent="0.2">
      <c r="A69" s="144"/>
      <c r="B69" s="145"/>
      <c r="C69" s="145"/>
      <c r="D69" s="144"/>
      <c r="E69" s="144"/>
      <c r="F69" s="146"/>
      <c r="G69" s="147"/>
    </row>
    <row r="70" spans="1:7" ht="24.95" customHeight="1" x14ac:dyDescent="0.2">
      <c r="A70" s="144" t="s">
        <v>95</v>
      </c>
      <c r="B70" s="145" t="s">
        <v>17</v>
      </c>
      <c r="C70" s="145" t="s">
        <v>94</v>
      </c>
      <c r="D70" s="144"/>
      <c r="E70" s="144" t="s">
        <v>649</v>
      </c>
      <c r="F70" s="146" t="s">
        <v>148</v>
      </c>
      <c r="G70" s="147">
        <v>75</v>
      </c>
    </row>
    <row r="71" spans="1:7" ht="24.95" customHeight="1" x14ac:dyDescent="0.2">
      <c r="A71" s="144"/>
      <c r="B71" s="145"/>
      <c r="C71" s="144"/>
      <c r="D71" s="150"/>
      <c r="E71" s="144"/>
      <c r="F71" s="146"/>
      <c r="G71" s="147"/>
    </row>
    <row r="72" spans="1:7" ht="24.95" customHeight="1" x14ac:dyDescent="0.2">
      <c r="A72" s="144" t="s">
        <v>95</v>
      </c>
      <c r="B72" s="145" t="s">
        <v>17</v>
      </c>
      <c r="C72" s="145" t="s">
        <v>94</v>
      </c>
      <c r="D72" s="144"/>
      <c r="E72" s="144" t="s">
        <v>428</v>
      </c>
      <c r="F72" s="146" t="s">
        <v>650</v>
      </c>
      <c r="G72" s="147">
        <v>85</v>
      </c>
    </row>
    <row r="73" spans="1:7" ht="24.95" customHeight="1" x14ac:dyDescent="0.2">
      <c r="A73" s="144"/>
      <c r="B73" s="145"/>
      <c r="C73" s="144"/>
      <c r="D73" s="150"/>
      <c r="E73" s="144"/>
      <c r="F73" s="146"/>
      <c r="G73" s="147"/>
    </row>
    <row r="74" spans="1:7" ht="24.95" customHeight="1" x14ac:dyDescent="0.2">
      <c r="A74" s="144" t="s">
        <v>95</v>
      </c>
      <c r="B74" s="145" t="s">
        <v>43</v>
      </c>
      <c r="C74" s="144" t="s">
        <v>21</v>
      </c>
      <c r="D74" s="144" t="s">
        <v>40</v>
      </c>
      <c r="E74" s="144" t="s">
        <v>427</v>
      </c>
      <c r="F74" s="146" t="s">
        <v>44</v>
      </c>
      <c r="G74" s="147">
        <v>55</v>
      </c>
    </row>
    <row r="75" spans="1:7" ht="24.95" customHeight="1" x14ac:dyDescent="0.2">
      <c r="A75" s="144"/>
      <c r="B75" s="145"/>
      <c r="C75" s="144"/>
      <c r="D75" s="144"/>
      <c r="E75" s="144"/>
      <c r="F75" s="146"/>
      <c r="G75" s="147"/>
    </row>
    <row r="76" spans="1:7" ht="24.95" customHeight="1" x14ac:dyDescent="0.2">
      <c r="A76" s="144" t="s">
        <v>95</v>
      </c>
      <c r="B76" s="145" t="s">
        <v>43</v>
      </c>
      <c r="C76" s="144" t="s">
        <v>70</v>
      </c>
      <c r="D76" s="144" t="s">
        <v>71</v>
      </c>
      <c r="E76" s="144" t="s">
        <v>427</v>
      </c>
      <c r="F76" s="146" t="s">
        <v>45</v>
      </c>
      <c r="G76" s="147">
        <v>55</v>
      </c>
    </row>
    <row r="77" spans="1:7" ht="24.95" customHeight="1" x14ac:dyDescent="0.2">
      <c r="A77" s="144"/>
      <c r="B77" s="145"/>
      <c r="C77" s="144"/>
      <c r="D77" s="144"/>
      <c r="E77" s="144"/>
      <c r="F77" s="146"/>
      <c r="G77" s="147"/>
    </row>
    <row r="78" spans="1:7" ht="24.95" customHeight="1" x14ac:dyDescent="0.2">
      <c r="A78" s="144" t="s">
        <v>95</v>
      </c>
      <c r="B78" s="145" t="s">
        <v>43</v>
      </c>
      <c r="C78" s="144" t="s">
        <v>72</v>
      </c>
      <c r="D78" s="144" t="s">
        <v>41</v>
      </c>
      <c r="E78" s="144" t="s">
        <v>427</v>
      </c>
      <c r="F78" s="146" t="s">
        <v>46</v>
      </c>
      <c r="G78" s="147">
        <v>55</v>
      </c>
    </row>
    <row r="80" spans="1:7" ht="24.95" customHeight="1" x14ac:dyDescent="0.2">
      <c r="A80" s="144" t="s">
        <v>95</v>
      </c>
      <c r="B80" s="145" t="s">
        <v>43</v>
      </c>
      <c r="C80" s="144" t="s">
        <v>73</v>
      </c>
      <c r="D80" s="144" t="s">
        <v>39</v>
      </c>
      <c r="E80" s="144" t="s">
        <v>427</v>
      </c>
      <c r="F80" s="146" t="s">
        <v>47</v>
      </c>
      <c r="G80" s="147">
        <v>55</v>
      </c>
    </row>
    <row r="81" spans="1:7" ht="24.95" customHeight="1" x14ac:dyDescent="0.2">
      <c r="A81" s="144"/>
      <c r="B81" s="145"/>
      <c r="C81" s="144"/>
      <c r="D81" s="144"/>
      <c r="E81" s="144"/>
      <c r="F81" s="146"/>
      <c r="G81" s="147"/>
    </row>
    <row r="82" spans="1:7" ht="24.95" customHeight="1" x14ac:dyDescent="0.2">
      <c r="A82" s="144" t="s">
        <v>95</v>
      </c>
      <c r="B82" s="145" t="s">
        <v>43</v>
      </c>
      <c r="C82" s="144" t="s">
        <v>38</v>
      </c>
      <c r="D82" s="144"/>
      <c r="E82" s="144" t="s">
        <v>427</v>
      </c>
      <c r="F82" s="146" t="s">
        <v>48</v>
      </c>
      <c r="G82" s="147">
        <v>60</v>
      </c>
    </row>
    <row r="83" spans="1:7" ht="24.95" customHeight="1" x14ac:dyDescent="0.2">
      <c r="A83" s="144"/>
      <c r="B83" s="145"/>
      <c r="C83" s="144"/>
      <c r="D83" s="144"/>
      <c r="E83" s="144"/>
      <c r="F83" s="146"/>
      <c r="G83" s="147"/>
    </row>
    <row r="84" spans="1:7" ht="24.95" customHeight="1" x14ac:dyDescent="0.2">
      <c r="A84" s="144" t="s">
        <v>95</v>
      </c>
      <c r="B84" s="145" t="s">
        <v>43</v>
      </c>
      <c r="C84" s="144" t="s">
        <v>74</v>
      </c>
      <c r="D84" s="144" t="s">
        <v>226</v>
      </c>
      <c r="E84" s="144" t="s">
        <v>427</v>
      </c>
      <c r="F84" s="146" t="s">
        <v>49</v>
      </c>
      <c r="G84" s="147">
        <v>55</v>
      </c>
    </row>
    <row r="85" spans="1:7" ht="24.95" customHeight="1" x14ac:dyDescent="0.2">
      <c r="A85" s="144"/>
      <c r="B85" s="145"/>
      <c r="C85" s="144"/>
      <c r="D85" s="144"/>
      <c r="E85" s="144"/>
      <c r="F85" s="146"/>
      <c r="G85" s="147"/>
    </row>
    <row r="86" spans="1:7" ht="24.95" customHeight="1" x14ac:dyDescent="0.2">
      <c r="A86" s="144" t="s">
        <v>95</v>
      </c>
      <c r="B86" s="145" t="s">
        <v>43</v>
      </c>
      <c r="C86" s="144" t="s">
        <v>91</v>
      </c>
      <c r="D86" s="144"/>
      <c r="E86" s="144" t="s">
        <v>427</v>
      </c>
      <c r="F86" s="146" t="s">
        <v>149</v>
      </c>
      <c r="G86" s="147">
        <v>75</v>
      </c>
    </row>
    <row r="87" spans="1:7" ht="24.95" customHeight="1" x14ac:dyDescent="0.2">
      <c r="A87" s="149"/>
      <c r="B87" s="145"/>
      <c r="C87" s="144"/>
      <c r="D87" s="150"/>
      <c r="E87" s="144"/>
      <c r="F87" s="146"/>
      <c r="G87" s="147"/>
    </row>
    <row r="88" spans="1:7" ht="24.95" customHeight="1" x14ac:dyDescent="0.2">
      <c r="A88" s="145" t="s">
        <v>150</v>
      </c>
      <c r="B88" s="145"/>
      <c r="C88" s="145"/>
      <c r="D88" s="149"/>
      <c r="E88" s="144" t="s">
        <v>429</v>
      </c>
      <c r="F88" s="167" t="s">
        <v>56</v>
      </c>
      <c r="G88" s="168">
        <v>65</v>
      </c>
    </row>
  </sheetData>
  <sheetProtection autoFilter="0"/>
  <autoFilter ref="A4:F88" xr:uid="{00000000-0009-0000-0000-000010000000}"/>
  <mergeCells count="3">
    <mergeCell ref="A3:G3"/>
    <mergeCell ref="A1:G1"/>
    <mergeCell ref="A2:G2"/>
  </mergeCells>
  <conditionalFormatting sqref="H5:H86 K36:K38 G49:H49 M138:M140 H1384:H1483">
    <cfRule type="cellIs" dxfId="1" priority="15" stopIfTrue="1" operator="equal">
      <formula>"psxx"</formula>
    </cfRule>
  </conditionalFormatting>
  <pageMargins left="0.25" right="0.25" top="0.75" bottom="0.75" header="0.3" footer="0.3"/>
  <pageSetup scale="1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2:G20"/>
  <sheetViews>
    <sheetView showGridLines="0" zoomScale="82" zoomScaleNormal="82" workbookViewId="0">
      <selection activeCell="D27" sqref="D27"/>
    </sheetView>
  </sheetViews>
  <sheetFormatPr defaultRowHeight="12.75" x14ac:dyDescent="0.2"/>
  <cols>
    <col min="1" max="1" width="16.42578125" customWidth="1"/>
    <col min="2" max="2" width="51.7109375" style="4" customWidth="1"/>
    <col min="3" max="3" width="15.7109375" style="4" customWidth="1"/>
    <col min="4" max="4" width="13.7109375" customWidth="1"/>
    <col min="5" max="5" width="45.7109375" customWidth="1"/>
    <col min="6" max="6" width="16.85546875" customWidth="1"/>
    <col min="7" max="7" width="17.7109375" customWidth="1"/>
    <col min="8" max="8" width="10.7109375" customWidth="1"/>
    <col min="9" max="9" width="13.85546875" customWidth="1"/>
  </cols>
  <sheetData>
    <row r="12" spans="2:7" ht="24.95" customHeight="1" x14ac:dyDescent="0.35">
      <c r="B12" s="5"/>
      <c r="C12" s="26"/>
      <c r="D12" s="29" t="s">
        <v>152</v>
      </c>
      <c r="E12" s="27"/>
      <c r="F12" s="1"/>
      <c r="G12" s="6"/>
    </row>
    <row r="13" spans="2:7" ht="20.100000000000001" customHeight="1" x14ac:dyDescent="0.25">
      <c r="B13" s="28"/>
      <c r="C13"/>
      <c r="D13" s="30"/>
      <c r="E13" s="25"/>
      <c r="F13" s="1"/>
      <c r="G13" s="6"/>
    </row>
    <row r="14" spans="2:7" ht="21.95" customHeight="1" x14ac:dyDescent="0.3">
      <c r="B14" s="24"/>
      <c r="C14"/>
      <c r="D14" s="31"/>
      <c r="E14" s="25"/>
      <c r="F14" s="1"/>
      <c r="G14" s="6"/>
    </row>
    <row r="15" spans="2:7" ht="21.95" customHeight="1" x14ac:dyDescent="0.3">
      <c r="B15" s="24"/>
      <c r="C15"/>
      <c r="D15" s="32"/>
      <c r="E15" s="25"/>
      <c r="F15" s="1"/>
      <c r="G15" s="6"/>
    </row>
    <row r="16" spans="2:7" ht="21.95" customHeight="1" x14ac:dyDescent="0.2">
      <c r="B16" s="349" t="s">
        <v>400</v>
      </c>
      <c r="C16" s="350"/>
      <c r="D16" s="350"/>
      <c r="E16" s="350"/>
      <c r="F16" s="350"/>
      <c r="G16" s="350"/>
    </row>
    <row r="17" spans="2:7" ht="21.95" customHeight="1" x14ac:dyDescent="0.2">
      <c r="B17" s="350"/>
      <c r="C17" s="350"/>
      <c r="D17" s="350"/>
      <c r="E17" s="350"/>
      <c r="F17" s="350"/>
      <c r="G17" s="350"/>
    </row>
    <row r="18" spans="2:7" ht="21.95" customHeight="1" x14ac:dyDescent="0.2">
      <c r="B18" s="350"/>
      <c r="C18" s="350"/>
      <c r="D18" s="350"/>
      <c r="E18" s="350"/>
      <c r="F18" s="350"/>
      <c r="G18" s="350"/>
    </row>
    <row r="19" spans="2:7" ht="21.95" customHeight="1" x14ac:dyDescent="0.2">
      <c r="B19" s="350"/>
      <c r="C19" s="350"/>
      <c r="D19" s="350"/>
      <c r="E19" s="350"/>
      <c r="F19" s="350"/>
      <c r="G19" s="350"/>
    </row>
    <row r="20" spans="2:7" ht="21.95" customHeight="1" x14ac:dyDescent="0.2">
      <c r="B20" s="350"/>
      <c r="C20" s="350"/>
      <c r="D20" s="350"/>
      <c r="E20" s="350"/>
      <c r="F20" s="350"/>
      <c r="G20" s="350"/>
    </row>
  </sheetData>
  <sheetProtection autoFilter="0"/>
  <mergeCells count="1">
    <mergeCell ref="B16:G20"/>
  </mergeCells>
  <conditionalFormatting sqref="I2919:I3018">
    <cfRule type="cellIs" dxfId="2" priority="1" stopIfTrue="1" operator="equal">
      <formula>"psxx"</formula>
    </cfRule>
  </conditionalFormatting>
  <pageMargins left="0.7" right="0.7" top="0.75" bottom="0.75" header="0.3" footer="0.3"/>
  <pageSetup scale="5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C12"/>
  <sheetViews>
    <sheetView showGridLines="0" zoomScale="82" zoomScaleNormal="82" workbookViewId="0"/>
  </sheetViews>
  <sheetFormatPr defaultRowHeight="12.75" x14ac:dyDescent="0.2"/>
  <cols>
    <col min="1" max="1" width="12.42578125" style="307" customWidth="1"/>
    <col min="2" max="2" width="65.7109375" style="313" customWidth="1"/>
    <col min="3" max="3" width="15.7109375" style="313" customWidth="1"/>
    <col min="4" max="4" width="13.7109375" style="307" customWidth="1"/>
    <col min="5" max="5" width="25.7109375" style="307" customWidth="1"/>
    <col min="6" max="6" width="10.7109375" style="307" customWidth="1"/>
    <col min="7" max="7" width="19.28515625" style="307" customWidth="1"/>
    <col min="8" max="8" width="10.7109375" style="307" customWidth="1"/>
    <col min="9" max="9" width="13.85546875" style="307" customWidth="1"/>
    <col min="10" max="16384" width="9.140625" style="307"/>
  </cols>
  <sheetData>
    <row r="1" spans="1:2" ht="21.95" customHeight="1" x14ac:dyDescent="0.2">
      <c r="A1" s="304" t="s">
        <v>156</v>
      </c>
      <c r="B1" s="305"/>
    </row>
    <row r="2" spans="1:2" ht="21.95" customHeight="1" x14ac:dyDescent="0.2">
      <c r="A2" s="304"/>
      <c r="B2" s="305"/>
    </row>
    <row r="3" spans="1:2" ht="21.95" customHeight="1" x14ac:dyDescent="0.2">
      <c r="A3" s="306"/>
      <c r="B3" s="311" t="s">
        <v>161</v>
      </c>
    </row>
    <row r="4" spans="1:2" ht="21.95" customHeight="1" x14ac:dyDescent="0.2">
      <c r="A4" s="308"/>
      <c r="B4" s="306" t="s">
        <v>157</v>
      </c>
    </row>
    <row r="5" spans="1:2" ht="21.95" customHeight="1" x14ac:dyDescent="0.2">
      <c r="A5" s="309"/>
      <c r="B5" s="306" t="s">
        <v>158</v>
      </c>
    </row>
    <row r="6" spans="1:2" ht="21.95" customHeight="1" x14ac:dyDescent="0.2">
      <c r="A6" s="309"/>
      <c r="B6" s="306" t="s">
        <v>159</v>
      </c>
    </row>
    <row r="7" spans="1:2" ht="21.95" customHeight="1" x14ac:dyDescent="0.2">
      <c r="A7" s="309"/>
      <c r="B7" s="306" t="s">
        <v>160</v>
      </c>
    </row>
    <row r="8" spans="1:2" ht="21.95" customHeight="1" x14ac:dyDescent="0.2">
      <c r="A8" s="309"/>
      <c r="B8" s="309"/>
    </row>
    <row r="9" spans="1:2" ht="21.95" customHeight="1" x14ac:dyDescent="0.2">
      <c r="A9" s="310" t="s">
        <v>682</v>
      </c>
      <c r="B9" s="306" t="s">
        <v>686</v>
      </c>
    </row>
    <row r="10" spans="1:2" ht="21.95" customHeight="1" x14ac:dyDescent="0.2">
      <c r="A10" s="310" t="s">
        <v>683</v>
      </c>
      <c r="B10" s="306" t="s">
        <v>687</v>
      </c>
    </row>
    <row r="11" spans="1:2" ht="21.95" customHeight="1" x14ac:dyDescent="0.2">
      <c r="A11" s="310" t="s">
        <v>684</v>
      </c>
      <c r="B11" s="312" t="s">
        <v>382</v>
      </c>
    </row>
    <row r="12" spans="1:2" ht="21.95" customHeight="1" x14ac:dyDescent="0.2">
      <c r="A12" s="310" t="s">
        <v>685</v>
      </c>
      <c r="B12" s="312" t="s">
        <v>384</v>
      </c>
    </row>
  </sheetData>
  <sheetProtection autoFilter="0"/>
  <conditionalFormatting sqref="I2910:I3009">
    <cfRule type="cellIs" dxfId="0" priority="1" stopIfTrue="1" operator="equal">
      <formula>"psxx"</formula>
    </cfRule>
  </conditionalFormatting>
  <hyperlinks>
    <hyperlink ref="B11" r:id="rId1" xr:uid="{00000000-0004-0000-1100-000000000000}"/>
    <hyperlink ref="B12" r:id="rId2" xr:uid="{00000000-0004-0000-1100-000001000000}"/>
  </hyperlinks>
  <pageMargins left="0.7" right="0.7" top="0.75" bottom="0.75" header="0.3" footer="0.3"/>
  <pageSetup scale="52" orientation="portrait" r:id="rId3"/>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showGridLines="0" zoomScale="85" zoomScaleNormal="85" workbookViewId="0"/>
  </sheetViews>
  <sheetFormatPr defaultRowHeight="12.75" x14ac:dyDescent="0.2"/>
  <cols>
    <col min="14" max="14" width="17.7109375" customWidth="1"/>
  </cols>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G259"/>
  <sheetViews>
    <sheetView showGridLines="0" showWhiteSpace="0" zoomScale="115" zoomScaleNormal="115" workbookViewId="0">
      <pane ySplit="7" topLeftCell="A8" activePane="bottomLeft" state="frozen"/>
      <selection pane="bottomLeft" activeCell="A10" sqref="A10"/>
    </sheetView>
  </sheetViews>
  <sheetFormatPr defaultRowHeight="12.75" x14ac:dyDescent="0.2"/>
  <cols>
    <col min="1" max="1" width="16.85546875" style="497" customWidth="1"/>
    <col min="2" max="2" width="65.7109375" style="506" customWidth="1"/>
    <col min="3" max="3" width="40.7109375" style="506" customWidth="1"/>
    <col min="4" max="4" width="13.7109375" style="497" customWidth="1"/>
    <col min="5" max="5" width="45.7109375" style="497" customWidth="1"/>
    <col min="6" max="6" width="17.7109375" style="497" customWidth="1"/>
    <col min="7" max="7" width="10.7109375" style="497" customWidth="1"/>
    <col min="8" max="16384" width="9.140625" style="497"/>
  </cols>
  <sheetData>
    <row r="1" spans="1:7" s="499" customFormat="1" ht="30.75" customHeight="1" x14ac:dyDescent="0.2">
      <c r="A1" s="498" t="s">
        <v>392</v>
      </c>
    </row>
    <row r="2" spans="1:7" s="501" customFormat="1" ht="42.75" customHeight="1" x14ac:dyDescent="0.2">
      <c r="A2" s="500" t="s">
        <v>397</v>
      </c>
      <c r="B2" s="500"/>
      <c r="C2" s="500"/>
      <c r="D2" s="500"/>
      <c r="E2" s="500"/>
      <c r="F2" s="500"/>
      <c r="G2" s="500"/>
    </row>
    <row r="3" spans="1:7" s="503" customFormat="1" ht="30" customHeight="1" x14ac:dyDescent="0.25">
      <c r="A3" s="352" t="s">
        <v>88</v>
      </c>
      <c r="B3" s="352"/>
      <c r="C3" s="352"/>
      <c r="D3" s="352"/>
      <c r="E3" s="352"/>
      <c r="F3" s="352"/>
      <c r="G3" s="502"/>
    </row>
    <row r="4" spans="1:7" ht="15" customHeight="1" x14ac:dyDescent="0.25">
      <c r="A4" s="504"/>
      <c r="B4" s="505"/>
      <c r="C4" s="505"/>
      <c r="D4" s="506"/>
      <c r="E4" s="507"/>
      <c r="F4" s="506"/>
      <c r="G4" s="508"/>
    </row>
    <row r="5" spans="1:7" ht="56.25" customHeight="1" x14ac:dyDescent="0.2">
      <c r="A5" s="509" t="s">
        <v>670</v>
      </c>
      <c r="B5" s="510"/>
      <c r="C5" s="510"/>
      <c r="D5" s="510"/>
      <c r="E5" s="510"/>
      <c r="F5" s="510"/>
      <c r="G5" s="511"/>
    </row>
    <row r="6" spans="1:7" ht="15" customHeight="1" thickBot="1" x14ac:dyDescent="0.25">
      <c r="A6" s="279"/>
      <c r="B6" s="279"/>
      <c r="C6" s="279"/>
      <c r="D6" s="279"/>
      <c r="E6" s="279"/>
      <c r="F6" s="279"/>
    </row>
    <row r="7" spans="1:7" s="514" customFormat="1" ht="54.95" customHeight="1" x14ac:dyDescent="0.2">
      <c r="A7" s="512" t="s">
        <v>23</v>
      </c>
      <c r="B7" s="512" t="s">
        <v>24</v>
      </c>
      <c r="C7" s="512" t="s">
        <v>89</v>
      </c>
      <c r="D7" s="512" t="s">
        <v>28</v>
      </c>
      <c r="E7" s="512" t="s">
        <v>25</v>
      </c>
      <c r="F7" s="513" t="s">
        <v>26</v>
      </c>
      <c r="G7" s="512" t="s">
        <v>27</v>
      </c>
    </row>
    <row r="8" spans="1:7" ht="35.1" customHeight="1" x14ac:dyDescent="0.2">
      <c r="A8" s="491" t="s">
        <v>391</v>
      </c>
      <c r="B8" s="494" t="s">
        <v>250</v>
      </c>
      <c r="C8" s="515" t="s">
        <v>251</v>
      </c>
      <c r="D8" s="494" t="s">
        <v>1</v>
      </c>
      <c r="E8" s="494" t="s">
        <v>97</v>
      </c>
      <c r="F8" s="516" t="s">
        <v>113</v>
      </c>
      <c r="G8" s="517">
        <v>89</v>
      </c>
    </row>
    <row r="9" spans="1:7" ht="35.1" customHeight="1" x14ac:dyDescent="0.2">
      <c r="A9" s="491" t="s">
        <v>391</v>
      </c>
      <c r="B9" s="494" t="s">
        <v>250</v>
      </c>
      <c r="C9" s="515" t="s">
        <v>251</v>
      </c>
      <c r="D9" s="494" t="s">
        <v>1</v>
      </c>
      <c r="E9" s="494" t="s">
        <v>51</v>
      </c>
      <c r="F9" s="516" t="s">
        <v>114</v>
      </c>
      <c r="G9" s="517">
        <v>109</v>
      </c>
    </row>
    <row r="10" spans="1:7" ht="35.1" customHeight="1" x14ac:dyDescent="0.2">
      <c r="A10" s="491"/>
      <c r="B10" s="493"/>
      <c r="C10" s="493"/>
      <c r="D10" s="494"/>
      <c r="E10" s="494"/>
      <c r="F10" s="516"/>
      <c r="G10" s="517"/>
    </row>
    <row r="11" spans="1:7" ht="35.1" customHeight="1" x14ac:dyDescent="0.2">
      <c r="A11" s="491" t="s">
        <v>391</v>
      </c>
      <c r="B11" s="494" t="s">
        <v>35</v>
      </c>
      <c r="C11" s="515" t="s">
        <v>251</v>
      </c>
      <c r="D11" s="494" t="s">
        <v>1</v>
      </c>
      <c r="E11" s="494" t="s">
        <v>97</v>
      </c>
      <c r="F11" s="516" t="s">
        <v>106</v>
      </c>
      <c r="G11" s="517">
        <v>89</v>
      </c>
    </row>
    <row r="12" spans="1:7" ht="35.1" customHeight="1" x14ac:dyDescent="0.2">
      <c r="A12" s="491" t="s">
        <v>391</v>
      </c>
      <c r="B12" s="494" t="s">
        <v>35</v>
      </c>
      <c r="C12" s="515" t="s">
        <v>251</v>
      </c>
      <c r="D12" s="494" t="s">
        <v>1</v>
      </c>
      <c r="E12" s="494" t="s">
        <v>51</v>
      </c>
      <c r="F12" s="516" t="s">
        <v>107</v>
      </c>
      <c r="G12" s="517">
        <v>109</v>
      </c>
    </row>
    <row r="13" spans="1:7" ht="35.1" customHeight="1" x14ac:dyDescent="0.2">
      <c r="A13" s="491" t="s">
        <v>391</v>
      </c>
      <c r="B13" s="494" t="s">
        <v>35</v>
      </c>
      <c r="C13" s="494" t="s">
        <v>329</v>
      </c>
      <c r="D13" s="494" t="s">
        <v>34</v>
      </c>
      <c r="E13" s="494" t="s">
        <v>285</v>
      </c>
      <c r="F13" s="516" t="s">
        <v>108</v>
      </c>
      <c r="G13" s="517">
        <v>169</v>
      </c>
    </row>
    <row r="14" spans="1:7" ht="35.1" customHeight="1" x14ac:dyDescent="0.2">
      <c r="A14" s="491"/>
      <c r="B14" s="494"/>
      <c r="C14" s="518"/>
      <c r="D14" s="492"/>
      <c r="E14" s="494"/>
      <c r="F14" s="495"/>
      <c r="G14" s="517"/>
    </row>
    <row r="15" spans="1:7" ht="35.1" customHeight="1" x14ac:dyDescent="0.2">
      <c r="A15" s="491" t="s">
        <v>391</v>
      </c>
      <c r="B15" s="492" t="s">
        <v>36</v>
      </c>
      <c r="C15" s="493"/>
      <c r="D15" s="494" t="s">
        <v>1</v>
      </c>
      <c r="E15" s="494" t="s">
        <v>97</v>
      </c>
      <c r="F15" s="495" t="s">
        <v>115</v>
      </c>
      <c r="G15" s="517">
        <v>115</v>
      </c>
    </row>
    <row r="16" spans="1:7" ht="35.1" customHeight="1" x14ac:dyDescent="0.2">
      <c r="A16" s="491" t="s">
        <v>391</v>
      </c>
      <c r="B16" s="492" t="s">
        <v>36</v>
      </c>
      <c r="C16" s="493"/>
      <c r="D16" s="494" t="s">
        <v>1</v>
      </c>
      <c r="E16" s="494" t="s">
        <v>51</v>
      </c>
      <c r="F16" s="495" t="s">
        <v>116</v>
      </c>
      <c r="G16" s="517">
        <v>135</v>
      </c>
    </row>
    <row r="17" spans="1:7" ht="35.1" customHeight="1" x14ac:dyDescent="0.2">
      <c r="A17" s="491" t="s">
        <v>391</v>
      </c>
      <c r="B17" s="492" t="s">
        <v>36</v>
      </c>
      <c r="C17" s="515" t="s">
        <v>320</v>
      </c>
      <c r="D17" s="494" t="s">
        <v>34</v>
      </c>
      <c r="E17" s="494" t="s">
        <v>285</v>
      </c>
      <c r="F17" s="495" t="s">
        <v>117</v>
      </c>
      <c r="G17" s="517">
        <v>193</v>
      </c>
    </row>
    <row r="18" spans="1:7" ht="35.1" customHeight="1" x14ac:dyDescent="0.2">
      <c r="A18" s="491"/>
      <c r="B18" s="492"/>
      <c r="C18" s="493"/>
      <c r="D18" s="494"/>
      <c r="E18" s="494"/>
      <c r="F18" s="495"/>
      <c r="G18" s="517"/>
    </row>
    <row r="19" spans="1:7" ht="35.1" customHeight="1" x14ac:dyDescent="0.2">
      <c r="A19" s="491" t="s">
        <v>391</v>
      </c>
      <c r="B19" s="492" t="s">
        <v>92</v>
      </c>
      <c r="C19" s="494"/>
      <c r="D19" s="494" t="s">
        <v>1</v>
      </c>
      <c r="E19" s="494" t="s">
        <v>97</v>
      </c>
      <c r="F19" s="495" t="s">
        <v>372</v>
      </c>
      <c r="G19" s="496">
        <v>155</v>
      </c>
    </row>
    <row r="20" spans="1:7" ht="35.1" customHeight="1" x14ac:dyDescent="0.2">
      <c r="A20" s="491" t="s">
        <v>391</v>
      </c>
      <c r="B20" s="492" t="s">
        <v>92</v>
      </c>
      <c r="C20" s="493"/>
      <c r="D20" s="494" t="s">
        <v>1</v>
      </c>
      <c r="E20" s="494" t="s">
        <v>51</v>
      </c>
      <c r="F20" s="495" t="s">
        <v>122</v>
      </c>
      <c r="G20" s="496">
        <v>170</v>
      </c>
    </row>
    <row r="21" spans="1:7" ht="35.1" customHeight="1" x14ac:dyDescent="0.2">
      <c r="A21" s="491" t="s">
        <v>391</v>
      </c>
      <c r="B21" s="492" t="s">
        <v>92</v>
      </c>
      <c r="C21" s="493"/>
      <c r="D21" s="494" t="s">
        <v>1</v>
      </c>
      <c r="E21" s="494" t="s">
        <v>374</v>
      </c>
      <c r="F21" s="495" t="s">
        <v>373</v>
      </c>
      <c r="G21" s="496">
        <v>170</v>
      </c>
    </row>
    <row r="22" spans="1:7" ht="35.1" customHeight="1" x14ac:dyDescent="0.2">
      <c r="A22" s="491" t="s">
        <v>391</v>
      </c>
      <c r="B22" s="492" t="s">
        <v>92</v>
      </c>
      <c r="C22" s="494" t="s">
        <v>280</v>
      </c>
      <c r="D22" s="494" t="s">
        <v>1</v>
      </c>
      <c r="E22" s="494" t="s">
        <v>336</v>
      </c>
      <c r="F22" s="495" t="s">
        <v>337</v>
      </c>
      <c r="G22" s="496">
        <v>185</v>
      </c>
    </row>
    <row r="23" spans="1:7" ht="35.1" customHeight="1" x14ac:dyDescent="0.2">
      <c r="A23" s="491" t="s">
        <v>391</v>
      </c>
      <c r="B23" s="492" t="s">
        <v>92</v>
      </c>
      <c r="C23" s="494" t="s">
        <v>280</v>
      </c>
      <c r="D23" s="494" t="s">
        <v>1</v>
      </c>
      <c r="E23" s="494" t="s">
        <v>283</v>
      </c>
      <c r="F23" s="495" t="s">
        <v>338</v>
      </c>
      <c r="G23" s="496">
        <v>185</v>
      </c>
    </row>
    <row r="24" spans="1:7" ht="35.1" customHeight="1" x14ac:dyDescent="0.2">
      <c r="A24" s="491" t="s">
        <v>391</v>
      </c>
      <c r="B24" s="492" t="s">
        <v>92</v>
      </c>
      <c r="C24" s="494"/>
      <c r="D24" s="494" t="s">
        <v>1</v>
      </c>
      <c r="E24" s="494" t="s">
        <v>53</v>
      </c>
      <c r="F24" s="495" t="s">
        <v>414</v>
      </c>
      <c r="G24" s="496">
        <v>187</v>
      </c>
    </row>
    <row r="25" spans="1:7" ht="35.1" customHeight="1" x14ac:dyDescent="0.2">
      <c r="A25" s="491" t="s">
        <v>391</v>
      </c>
      <c r="B25" s="492" t="s">
        <v>92</v>
      </c>
      <c r="C25" s="494" t="s">
        <v>280</v>
      </c>
      <c r="D25" s="494" t="s">
        <v>1</v>
      </c>
      <c r="E25" s="494" t="s">
        <v>323</v>
      </c>
      <c r="F25" s="495" t="s">
        <v>339</v>
      </c>
      <c r="G25" s="496">
        <v>200</v>
      </c>
    </row>
    <row r="26" spans="1:7" ht="35.1" customHeight="1" x14ac:dyDescent="0.2">
      <c r="A26" s="491" t="s">
        <v>391</v>
      </c>
      <c r="B26" s="492" t="s">
        <v>92</v>
      </c>
      <c r="C26" s="493"/>
      <c r="D26" s="494" t="s">
        <v>0</v>
      </c>
      <c r="E26" s="494" t="s">
        <v>98</v>
      </c>
      <c r="F26" s="495" t="s">
        <v>121</v>
      </c>
      <c r="G26" s="496">
        <v>165</v>
      </c>
    </row>
    <row r="27" spans="1:7" ht="35.1" customHeight="1" x14ac:dyDescent="0.2">
      <c r="A27" s="491" t="s">
        <v>391</v>
      </c>
      <c r="B27" s="492" t="s">
        <v>92</v>
      </c>
      <c r="C27" s="493"/>
      <c r="D27" s="494" t="s">
        <v>0</v>
      </c>
      <c r="E27" s="494" t="s">
        <v>50</v>
      </c>
      <c r="F27" s="495" t="s">
        <v>123</v>
      </c>
      <c r="G27" s="496">
        <v>190</v>
      </c>
    </row>
    <row r="28" spans="1:7" ht="35.1" customHeight="1" x14ac:dyDescent="0.2">
      <c r="A28" s="491" t="s">
        <v>391</v>
      </c>
      <c r="B28" s="492" t="s">
        <v>92</v>
      </c>
      <c r="C28" s="493"/>
      <c r="D28" s="494" t="s">
        <v>0</v>
      </c>
      <c r="E28" s="494" t="s">
        <v>330</v>
      </c>
      <c r="F28" s="495" t="s">
        <v>331</v>
      </c>
      <c r="G28" s="496">
        <v>180</v>
      </c>
    </row>
    <row r="29" spans="1:7" ht="35.1" customHeight="1" x14ac:dyDescent="0.2">
      <c r="A29" s="491" t="s">
        <v>391</v>
      </c>
      <c r="B29" s="492" t="s">
        <v>92</v>
      </c>
      <c r="C29" s="494" t="s">
        <v>280</v>
      </c>
      <c r="D29" s="494" t="s">
        <v>0</v>
      </c>
      <c r="E29" s="494" t="s">
        <v>332</v>
      </c>
      <c r="F29" s="495" t="s">
        <v>333</v>
      </c>
      <c r="G29" s="496">
        <v>195</v>
      </c>
    </row>
    <row r="30" spans="1:7" ht="35.1" customHeight="1" x14ac:dyDescent="0.2">
      <c r="A30" s="491" t="s">
        <v>391</v>
      </c>
      <c r="B30" s="492" t="s">
        <v>92</v>
      </c>
      <c r="C30" s="494" t="s">
        <v>280</v>
      </c>
      <c r="D30" s="494" t="s">
        <v>0</v>
      </c>
      <c r="E30" s="494" t="s">
        <v>296</v>
      </c>
      <c r="F30" s="495" t="s">
        <v>334</v>
      </c>
      <c r="G30" s="496">
        <v>205</v>
      </c>
    </row>
    <row r="31" spans="1:7" ht="35.1" customHeight="1" x14ac:dyDescent="0.2">
      <c r="A31" s="491" t="s">
        <v>391</v>
      </c>
      <c r="B31" s="492" t="s">
        <v>92</v>
      </c>
      <c r="C31" s="493"/>
      <c r="D31" s="494" t="s">
        <v>0</v>
      </c>
      <c r="E31" s="494" t="s">
        <v>52</v>
      </c>
      <c r="F31" s="495" t="s">
        <v>124</v>
      </c>
      <c r="G31" s="496">
        <v>197</v>
      </c>
    </row>
    <row r="32" spans="1:7" ht="35.1" customHeight="1" x14ac:dyDescent="0.2">
      <c r="A32" s="491" t="s">
        <v>391</v>
      </c>
      <c r="B32" s="492" t="s">
        <v>92</v>
      </c>
      <c r="C32" s="494" t="s">
        <v>280</v>
      </c>
      <c r="D32" s="494" t="s">
        <v>0</v>
      </c>
      <c r="E32" s="494" t="s">
        <v>298</v>
      </c>
      <c r="F32" s="495" t="s">
        <v>335</v>
      </c>
      <c r="G32" s="496">
        <v>210</v>
      </c>
    </row>
    <row r="33" spans="1:7" ht="35.1" customHeight="1" x14ac:dyDescent="0.2">
      <c r="A33" s="491" t="s">
        <v>391</v>
      </c>
      <c r="B33" s="492" t="s">
        <v>92</v>
      </c>
      <c r="C33" s="494" t="s">
        <v>284</v>
      </c>
      <c r="D33" s="494" t="s">
        <v>34</v>
      </c>
      <c r="E33" s="494" t="s">
        <v>285</v>
      </c>
      <c r="F33" s="495" t="s">
        <v>143</v>
      </c>
      <c r="G33" s="519">
        <v>195</v>
      </c>
    </row>
    <row r="34" spans="1:7" ht="35.1" customHeight="1" x14ac:dyDescent="0.2">
      <c r="A34" s="491" t="s">
        <v>391</v>
      </c>
      <c r="B34" s="492" t="s">
        <v>92</v>
      </c>
      <c r="C34" s="494" t="s">
        <v>340</v>
      </c>
      <c r="D34" s="494" t="s">
        <v>34</v>
      </c>
      <c r="E34" s="494" t="s">
        <v>341</v>
      </c>
      <c r="F34" s="495" t="s">
        <v>342</v>
      </c>
      <c r="G34" s="519">
        <v>210</v>
      </c>
    </row>
    <row r="35" spans="1:7" ht="35.1" customHeight="1" x14ac:dyDescent="0.2">
      <c r="A35" s="491" t="s">
        <v>391</v>
      </c>
      <c r="B35" s="492" t="s">
        <v>92</v>
      </c>
      <c r="C35" s="494" t="s">
        <v>284</v>
      </c>
      <c r="D35" s="494" t="s">
        <v>34</v>
      </c>
      <c r="E35" s="494" t="s">
        <v>292</v>
      </c>
      <c r="F35" s="495" t="s">
        <v>125</v>
      </c>
      <c r="G35" s="519">
        <v>205</v>
      </c>
    </row>
    <row r="36" spans="1:7" ht="35.1" customHeight="1" x14ac:dyDescent="0.2">
      <c r="A36" s="491" t="s">
        <v>391</v>
      </c>
      <c r="B36" s="492" t="s">
        <v>92</v>
      </c>
      <c r="C36" s="494" t="s">
        <v>340</v>
      </c>
      <c r="D36" s="494" t="s">
        <v>34</v>
      </c>
      <c r="E36" s="494" t="s">
        <v>343</v>
      </c>
      <c r="F36" s="495" t="s">
        <v>344</v>
      </c>
      <c r="G36" s="519">
        <v>220</v>
      </c>
    </row>
    <row r="37" spans="1:7" ht="35.1" customHeight="1" x14ac:dyDescent="0.2">
      <c r="A37" s="520"/>
      <c r="B37" s="521"/>
      <c r="C37" s="521"/>
      <c r="D37" s="520"/>
      <c r="E37" s="520"/>
      <c r="F37" s="520"/>
      <c r="G37" s="520"/>
    </row>
    <row r="38" spans="1:7" s="522" customFormat="1" ht="35.1" customHeight="1" x14ac:dyDescent="0.2">
      <c r="A38" s="491" t="s">
        <v>30</v>
      </c>
      <c r="B38" s="494" t="s">
        <v>19</v>
      </c>
      <c r="C38" s="493"/>
      <c r="D38" s="494" t="s">
        <v>1</v>
      </c>
      <c r="E38" s="494" t="s">
        <v>97</v>
      </c>
      <c r="F38" s="495" t="s">
        <v>96</v>
      </c>
      <c r="G38" s="517">
        <v>115</v>
      </c>
    </row>
    <row r="39" spans="1:7" s="522" customFormat="1" ht="35.1" customHeight="1" x14ac:dyDescent="0.2">
      <c r="A39" s="491" t="s">
        <v>30</v>
      </c>
      <c r="B39" s="494" t="s">
        <v>19</v>
      </c>
      <c r="C39" s="494" t="s">
        <v>280</v>
      </c>
      <c r="D39" s="494" t="s">
        <v>1</v>
      </c>
      <c r="E39" s="494" t="s">
        <v>281</v>
      </c>
      <c r="F39" s="495" t="s">
        <v>287</v>
      </c>
      <c r="G39" s="517">
        <v>135</v>
      </c>
    </row>
    <row r="40" spans="1:7" s="522" customFormat="1" ht="35.1" customHeight="1" x14ac:dyDescent="0.2">
      <c r="A40" s="491" t="s">
        <v>30</v>
      </c>
      <c r="B40" s="494" t="s">
        <v>19</v>
      </c>
      <c r="C40" s="493"/>
      <c r="D40" s="494" t="s">
        <v>1</v>
      </c>
      <c r="E40" s="494" t="s">
        <v>51</v>
      </c>
      <c r="F40" s="516" t="s">
        <v>101</v>
      </c>
      <c r="G40" s="517">
        <v>135</v>
      </c>
    </row>
    <row r="41" spans="1:7" s="522" customFormat="1" ht="35.1" customHeight="1" x14ac:dyDescent="0.2">
      <c r="A41" s="491" t="s">
        <v>30</v>
      </c>
      <c r="B41" s="494" t="s">
        <v>19</v>
      </c>
      <c r="C41" s="494" t="s">
        <v>280</v>
      </c>
      <c r="D41" s="494" t="s">
        <v>1</v>
      </c>
      <c r="E41" s="494" t="s">
        <v>283</v>
      </c>
      <c r="F41" s="516" t="s">
        <v>288</v>
      </c>
      <c r="G41" s="517">
        <v>150</v>
      </c>
    </row>
    <row r="42" spans="1:7" s="522" customFormat="1" ht="35.1" customHeight="1" x14ac:dyDescent="0.2">
      <c r="A42" s="491" t="s">
        <v>30</v>
      </c>
      <c r="B42" s="494" t="s">
        <v>19</v>
      </c>
      <c r="C42" s="494"/>
      <c r="D42" s="494" t="s">
        <v>1</v>
      </c>
      <c r="E42" s="494" t="s">
        <v>53</v>
      </c>
      <c r="F42" s="516" t="s">
        <v>220</v>
      </c>
      <c r="G42" s="517">
        <v>150</v>
      </c>
    </row>
    <row r="43" spans="1:7" s="522" customFormat="1" ht="35.1" customHeight="1" x14ac:dyDescent="0.2">
      <c r="A43" s="491" t="s">
        <v>30</v>
      </c>
      <c r="B43" s="494" t="s">
        <v>19</v>
      </c>
      <c r="C43" s="494" t="s">
        <v>280</v>
      </c>
      <c r="D43" s="494" t="s">
        <v>1</v>
      </c>
      <c r="E43" s="494" t="s">
        <v>289</v>
      </c>
      <c r="F43" s="516" t="s">
        <v>290</v>
      </c>
      <c r="G43" s="517">
        <v>172</v>
      </c>
    </row>
    <row r="44" spans="1:7" s="522" customFormat="1" ht="35.1" customHeight="1" x14ac:dyDescent="0.2">
      <c r="A44" s="491" t="s">
        <v>30</v>
      </c>
      <c r="B44" s="494" t="s">
        <v>19</v>
      </c>
      <c r="C44" s="494" t="s">
        <v>291</v>
      </c>
      <c r="D44" s="494" t="s">
        <v>34</v>
      </c>
      <c r="E44" s="494" t="s">
        <v>285</v>
      </c>
      <c r="F44" s="516" t="s">
        <v>100</v>
      </c>
      <c r="G44" s="517">
        <v>185</v>
      </c>
    </row>
    <row r="45" spans="1:7" s="522" customFormat="1" ht="35.1" customHeight="1" x14ac:dyDescent="0.2">
      <c r="A45" s="491" t="s">
        <v>30</v>
      </c>
      <c r="B45" s="494" t="s">
        <v>19</v>
      </c>
      <c r="C45" s="494" t="s">
        <v>291</v>
      </c>
      <c r="D45" s="494" t="s">
        <v>34</v>
      </c>
      <c r="E45" s="494" t="s">
        <v>292</v>
      </c>
      <c r="F45" s="516" t="s">
        <v>219</v>
      </c>
      <c r="G45" s="517">
        <v>199</v>
      </c>
    </row>
    <row r="46" spans="1:7" s="522" customFormat="1" ht="35.1" customHeight="1" x14ac:dyDescent="0.2">
      <c r="A46" s="523"/>
      <c r="B46" s="524"/>
      <c r="C46" s="523"/>
      <c r="D46" s="524"/>
      <c r="E46" s="523"/>
      <c r="F46" s="525"/>
      <c r="G46" s="523"/>
    </row>
    <row r="47" spans="1:7" s="522" customFormat="1" ht="35.1" customHeight="1" x14ac:dyDescent="0.2">
      <c r="A47" s="491" t="s">
        <v>651</v>
      </c>
      <c r="B47" s="494" t="s">
        <v>594</v>
      </c>
      <c r="C47" s="493"/>
      <c r="D47" s="494" t="s">
        <v>1</v>
      </c>
      <c r="E47" s="494" t="s">
        <v>97</v>
      </c>
      <c r="F47" s="516" t="s">
        <v>595</v>
      </c>
      <c r="G47" s="517">
        <v>115</v>
      </c>
    </row>
    <row r="48" spans="1:7" s="522" customFormat="1" ht="35.1" customHeight="1" x14ac:dyDescent="0.2">
      <c r="A48" s="491" t="s">
        <v>651</v>
      </c>
      <c r="B48" s="494" t="s">
        <v>594</v>
      </c>
      <c r="C48" s="494" t="s">
        <v>280</v>
      </c>
      <c r="D48" s="494" t="s">
        <v>1</v>
      </c>
      <c r="E48" s="494" t="s">
        <v>293</v>
      </c>
      <c r="F48" s="516" t="s">
        <v>596</v>
      </c>
      <c r="G48" s="517">
        <v>135</v>
      </c>
    </row>
    <row r="49" spans="1:7" s="522" customFormat="1" ht="35.1" customHeight="1" x14ac:dyDescent="0.2">
      <c r="A49" s="491" t="s">
        <v>651</v>
      </c>
      <c r="B49" s="494" t="s">
        <v>594</v>
      </c>
      <c r="C49" s="494"/>
      <c r="D49" s="494" t="s">
        <v>1</v>
      </c>
      <c r="E49" s="494" t="s">
        <v>51</v>
      </c>
      <c r="F49" s="516" t="s">
        <v>599</v>
      </c>
      <c r="G49" s="517">
        <v>135</v>
      </c>
    </row>
    <row r="50" spans="1:7" s="522" customFormat="1" ht="35.1" customHeight="1" x14ac:dyDescent="0.2">
      <c r="A50" s="491" t="s">
        <v>651</v>
      </c>
      <c r="B50" s="494" t="s">
        <v>594</v>
      </c>
      <c r="C50" s="494"/>
      <c r="D50" s="494" t="s">
        <v>1</v>
      </c>
      <c r="E50" s="494" t="s">
        <v>374</v>
      </c>
      <c r="F50" s="516" t="s">
        <v>624</v>
      </c>
      <c r="G50" s="517">
        <v>148</v>
      </c>
    </row>
    <row r="51" spans="1:7" s="522" customFormat="1" ht="35.1" customHeight="1" x14ac:dyDescent="0.2">
      <c r="A51" s="491" t="s">
        <v>651</v>
      </c>
      <c r="B51" s="494" t="s">
        <v>594</v>
      </c>
      <c r="C51" s="494" t="s">
        <v>280</v>
      </c>
      <c r="D51" s="494" t="s">
        <v>1</v>
      </c>
      <c r="E51" s="494" t="s">
        <v>295</v>
      </c>
      <c r="F51" s="516" t="s">
        <v>600</v>
      </c>
      <c r="G51" s="517">
        <v>150</v>
      </c>
    </row>
    <row r="52" spans="1:7" s="522" customFormat="1" ht="35.1" customHeight="1" x14ac:dyDescent="0.2">
      <c r="A52" s="491" t="s">
        <v>651</v>
      </c>
      <c r="B52" s="494" t="s">
        <v>594</v>
      </c>
      <c r="C52" s="494"/>
      <c r="D52" s="494" t="s">
        <v>1</v>
      </c>
      <c r="E52" s="494" t="s">
        <v>53</v>
      </c>
      <c r="F52" s="516" t="s">
        <v>603</v>
      </c>
      <c r="G52" s="517">
        <v>150</v>
      </c>
    </row>
    <row r="53" spans="1:7" s="522" customFormat="1" ht="35.1" customHeight="1" x14ac:dyDescent="0.2">
      <c r="A53" s="491" t="s">
        <v>651</v>
      </c>
      <c r="B53" s="494" t="s">
        <v>594</v>
      </c>
      <c r="C53" s="494" t="s">
        <v>280</v>
      </c>
      <c r="D53" s="494" t="s">
        <v>1</v>
      </c>
      <c r="E53" s="494" t="s">
        <v>297</v>
      </c>
      <c r="F53" s="495" t="s">
        <v>604</v>
      </c>
      <c r="G53" s="517">
        <v>172</v>
      </c>
    </row>
    <row r="54" spans="1:7" s="522" customFormat="1" ht="35.1" customHeight="1" x14ac:dyDescent="0.2">
      <c r="A54" s="491" t="s">
        <v>651</v>
      </c>
      <c r="B54" s="494" t="s">
        <v>594</v>
      </c>
      <c r="C54" s="494" t="s">
        <v>286</v>
      </c>
      <c r="D54" s="494" t="s">
        <v>1</v>
      </c>
      <c r="E54" s="494" t="s">
        <v>308</v>
      </c>
      <c r="F54" s="516" t="s">
        <v>609</v>
      </c>
      <c r="G54" s="517">
        <v>225</v>
      </c>
    </row>
    <row r="55" spans="1:7" s="522" customFormat="1" ht="35.1" customHeight="1" x14ac:dyDescent="0.2">
      <c r="A55" s="491" t="s">
        <v>651</v>
      </c>
      <c r="B55" s="494" t="s">
        <v>594</v>
      </c>
      <c r="C55" s="494"/>
      <c r="D55" s="494" t="s">
        <v>0</v>
      </c>
      <c r="E55" s="494" t="s">
        <v>98</v>
      </c>
      <c r="F55" s="516" t="s">
        <v>597</v>
      </c>
      <c r="G55" s="517">
        <v>125</v>
      </c>
    </row>
    <row r="56" spans="1:7" s="522" customFormat="1" ht="35.1" customHeight="1" x14ac:dyDescent="0.2">
      <c r="A56" s="491" t="s">
        <v>651</v>
      </c>
      <c r="B56" s="494" t="s">
        <v>594</v>
      </c>
      <c r="C56" s="494" t="s">
        <v>280</v>
      </c>
      <c r="D56" s="494" t="s">
        <v>0</v>
      </c>
      <c r="E56" s="494" t="s">
        <v>294</v>
      </c>
      <c r="F56" s="516" t="s">
        <v>598</v>
      </c>
      <c r="G56" s="517">
        <v>145</v>
      </c>
    </row>
    <row r="57" spans="1:7" s="522" customFormat="1" ht="35.1" customHeight="1" x14ac:dyDescent="0.2">
      <c r="A57" s="491" t="s">
        <v>651</v>
      </c>
      <c r="B57" s="494" t="s">
        <v>594</v>
      </c>
      <c r="C57" s="494"/>
      <c r="D57" s="494" t="s">
        <v>0</v>
      </c>
      <c r="E57" s="494" t="s">
        <v>50</v>
      </c>
      <c r="F57" s="516" t="s">
        <v>601</v>
      </c>
      <c r="G57" s="517">
        <v>145</v>
      </c>
    </row>
    <row r="58" spans="1:7" s="522" customFormat="1" ht="35.1" customHeight="1" x14ac:dyDescent="0.2">
      <c r="A58" s="491" t="s">
        <v>651</v>
      </c>
      <c r="B58" s="494" t="s">
        <v>594</v>
      </c>
      <c r="C58" s="494"/>
      <c r="D58" s="494" t="s">
        <v>0</v>
      </c>
      <c r="E58" s="494" t="s">
        <v>330</v>
      </c>
      <c r="F58" s="516" t="s">
        <v>625</v>
      </c>
      <c r="G58" s="517">
        <v>158</v>
      </c>
    </row>
    <row r="59" spans="1:7" s="522" customFormat="1" ht="35.1" customHeight="1" x14ac:dyDescent="0.2">
      <c r="A59" s="491" t="s">
        <v>651</v>
      </c>
      <c r="B59" s="494" t="s">
        <v>594</v>
      </c>
      <c r="C59" s="494" t="s">
        <v>280</v>
      </c>
      <c r="D59" s="494" t="s">
        <v>0</v>
      </c>
      <c r="E59" s="494" t="s">
        <v>296</v>
      </c>
      <c r="F59" s="516" t="s">
        <v>602</v>
      </c>
      <c r="G59" s="517">
        <v>160</v>
      </c>
    </row>
    <row r="60" spans="1:7" s="522" customFormat="1" ht="35.1" customHeight="1" x14ac:dyDescent="0.2">
      <c r="A60" s="491" t="s">
        <v>651</v>
      </c>
      <c r="B60" s="494" t="s">
        <v>594</v>
      </c>
      <c r="C60" s="494"/>
      <c r="D60" s="494" t="s">
        <v>0</v>
      </c>
      <c r="E60" s="494" t="s">
        <v>52</v>
      </c>
      <c r="F60" s="516" t="s">
        <v>605</v>
      </c>
      <c r="G60" s="517">
        <v>160</v>
      </c>
    </row>
    <row r="61" spans="1:7" s="522" customFormat="1" ht="35.1" customHeight="1" x14ac:dyDescent="0.2">
      <c r="A61" s="491" t="s">
        <v>651</v>
      </c>
      <c r="B61" s="494" t="s">
        <v>594</v>
      </c>
      <c r="C61" s="494" t="s">
        <v>280</v>
      </c>
      <c r="D61" s="494" t="s">
        <v>0</v>
      </c>
      <c r="E61" s="494" t="s">
        <v>298</v>
      </c>
      <c r="F61" s="495" t="s">
        <v>606</v>
      </c>
      <c r="G61" s="517">
        <v>182</v>
      </c>
    </row>
    <row r="62" spans="1:7" s="522" customFormat="1" ht="35.1" customHeight="1" x14ac:dyDescent="0.2">
      <c r="A62" s="491" t="s">
        <v>651</v>
      </c>
      <c r="B62" s="494" t="s">
        <v>594</v>
      </c>
      <c r="C62" s="494" t="s">
        <v>286</v>
      </c>
      <c r="D62" s="494" t="s">
        <v>0</v>
      </c>
      <c r="E62" s="494" t="s">
        <v>309</v>
      </c>
      <c r="F62" s="516" t="s">
        <v>610</v>
      </c>
      <c r="G62" s="517">
        <v>235</v>
      </c>
    </row>
    <row r="63" spans="1:7" s="522" customFormat="1" ht="35.1" customHeight="1" x14ac:dyDescent="0.2">
      <c r="A63" s="491" t="s">
        <v>651</v>
      </c>
      <c r="B63" s="494" t="s">
        <v>594</v>
      </c>
      <c r="C63" s="494" t="s">
        <v>291</v>
      </c>
      <c r="D63" s="494" t="s">
        <v>34</v>
      </c>
      <c r="E63" s="494" t="s">
        <v>611</v>
      </c>
      <c r="F63" s="516" t="s">
        <v>607</v>
      </c>
      <c r="G63" s="517">
        <v>185</v>
      </c>
    </row>
    <row r="64" spans="1:7" s="522" customFormat="1" ht="35.1" customHeight="1" x14ac:dyDescent="0.2">
      <c r="A64" s="491" t="s">
        <v>651</v>
      </c>
      <c r="B64" s="494" t="s">
        <v>594</v>
      </c>
      <c r="C64" s="494" t="s">
        <v>291</v>
      </c>
      <c r="D64" s="494" t="s">
        <v>34</v>
      </c>
      <c r="E64" s="494" t="s">
        <v>612</v>
      </c>
      <c r="F64" s="516" t="s">
        <v>608</v>
      </c>
      <c r="G64" s="517">
        <v>199</v>
      </c>
    </row>
    <row r="65" spans="1:7" s="522" customFormat="1" ht="35.1" customHeight="1" x14ac:dyDescent="0.2">
      <c r="A65" s="491"/>
      <c r="B65" s="494"/>
      <c r="C65" s="494"/>
      <c r="D65" s="494"/>
      <c r="E65" s="494"/>
      <c r="F65" s="516"/>
      <c r="G65" s="517"/>
    </row>
    <row r="66" spans="1:7" s="522" customFormat="1" ht="35.1" customHeight="1" x14ac:dyDescent="0.2">
      <c r="A66" s="491" t="s">
        <v>651</v>
      </c>
      <c r="B66" s="494" t="s">
        <v>99</v>
      </c>
      <c r="C66" s="493"/>
      <c r="D66" s="494" t="s">
        <v>1</v>
      </c>
      <c r="E66" s="494" t="s">
        <v>97</v>
      </c>
      <c r="F66" s="516" t="s">
        <v>171</v>
      </c>
      <c r="G66" s="517">
        <v>115</v>
      </c>
    </row>
    <row r="67" spans="1:7" s="522" customFormat="1" ht="35.1" customHeight="1" x14ac:dyDescent="0.2">
      <c r="A67" s="491" t="s">
        <v>651</v>
      </c>
      <c r="B67" s="494" t="s">
        <v>99</v>
      </c>
      <c r="C67" s="494"/>
      <c r="D67" s="494" t="s">
        <v>1</v>
      </c>
      <c r="E67" s="494" t="s">
        <v>51</v>
      </c>
      <c r="F67" s="516" t="s">
        <v>173</v>
      </c>
      <c r="G67" s="517">
        <v>139</v>
      </c>
    </row>
    <row r="68" spans="1:7" s="522" customFormat="1" ht="35.1" customHeight="1" x14ac:dyDescent="0.2">
      <c r="A68" s="491" t="s">
        <v>651</v>
      </c>
      <c r="B68" s="494" t="s">
        <v>99</v>
      </c>
      <c r="C68" s="494"/>
      <c r="D68" s="494" t="s">
        <v>1</v>
      </c>
      <c r="E68" s="494" t="s">
        <v>53</v>
      </c>
      <c r="F68" s="516" t="s">
        <v>175</v>
      </c>
      <c r="G68" s="517">
        <v>155</v>
      </c>
    </row>
    <row r="69" spans="1:7" s="522" customFormat="1" ht="35.1" customHeight="1" x14ac:dyDescent="0.2">
      <c r="A69" s="491" t="s">
        <v>651</v>
      </c>
      <c r="B69" s="494" t="s">
        <v>99</v>
      </c>
      <c r="C69" s="493"/>
      <c r="D69" s="494" t="s">
        <v>0</v>
      </c>
      <c r="E69" s="494" t="s">
        <v>98</v>
      </c>
      <c r="F69" s="516" t="s">
        <v>172</v>
      </c>
      <c r="G69" s="517">
        <v>125</v>
      </c>
    </row>
    <row r="70" spans="1:7" s="522" customFormat="1" ht="35.1" customHeight="1" x14ac:dyDescent="0.2">
      <c r="A70" s="491" t="s">
        <v>651</v>
      </c>
      <c r="B70" s="494" t="s">
        <v>99</v>
      </c>
      <c r="C70" s="494"/>
      <c r="D70" s="494" t="s">
        <v>0</v>
      </c>
      <c r="E70" s="494" t="s">
        <v>50</v>
      </c>
      <c r="F70" s="516" t="s">
        <v>174</v>
      </c>
      <c r="G70" s="517">
        <v>149</v>
      </c>
    </row>
    <row r="71" spans="1:7" s="522" customFormat="1" ht="35.1" customHeight="1" x14ac:dyDescent="0.2">
      <c r="A71" s="491" t="s">
        <v>651</v>
      </c>
      <c r="B71" s="494" t="s">
        <v>99</v>
      </c>
      <c r="C71" s="494"/>
      <c r="D71" s="494" t="s">
        <v>0</v>
      </c>
      <c r="E71" s="494" t="s">
        <v>52</v>
      </c>
      <c r="F71" s="516" t="s">
        <v>176</v>
      </c>
      <c r="G71" s="517">
        <v>165</v>
      </c>
    </row>
    <row r="72" spans="1:7" s="522" customFormat="1" ht="35.1" customHeight="1" x14ac:dyDescent="0.2">
      <c r="A72" s="491" t="s">
        <v>651</v>
      </c>
      <c r="B72" s="494" t="s">
        <v>99</v>
      </c>
      <c r="C72" s="494" t="s">
        <v>291</v>
      </c>
      <c r="D72" s="494" t="s">
        <v>34</v>
      </c>
      <c r="E72" s="494" t="s">
        <v>285</v>
      </c>
      <c r="F72" s="516" t="s">
        <v>177</v>
      </c>
      <c r="G72" s="517">
        <v>193</v>
      </c>
    </row>
    <row r="73" spans="1:7" s="522" customFormat="1" ht="35.1" customHeight="1" x14ac:dyDescent="0.2">
      <c r="A73" s="491" t="s">
        <v>651</v>
      </c>
      <c r="B73" s="494" t="s">
        <v>99</v>
      </c>
      <c r="C73" s="494" t="s">
        <v>291</v>
      </c>
      <c r="D73" s="494" t="s">
        <v>34</v>
      </c>
      <c r="E73" s="494" t="s">
        <v>292</v>
      </c>
      <c r="F73" s="516" t="s">
        <v>178</v>
      </c>
      <c r="G73" s="517">
        <v>200</v>
      </c>
    </row>
    <row r="74" spans="1:7" s="522" customFormat="1" ht="35.1" customHeight="1" x14ac:dyDescent="0.2">
      <c r="A74" s="491"/>
      <c r="B74" s="494"/>
      <c r="C74" s="494"/>
      <c r="D74" s="494"/>
      <c r="E74" s="494"/>
      <c r="F74" s="516"/>
      <c r="G74" s="517"/>
    </row>
    <row r="75" spans="1:7" s="526" customFormat="1" ht="35.1" customHeight="1" x14ac:dyDescent="0.2">
      <c r="A75" s="491" t="s">
        <v>651</v>
      </c>
      <c r="B75" s="494" t="s">
        <v>408</v>
      </c>
      <c r="C75" s="493"/>
      <c r="D75" s="494" t="s">
        <v>1</v>
      </c>
      <c r="E75" s="494" t="s">
        <v>97</v>
      </c>
      <c r="F75" s="516" t="s">
        <v>193</v>
      </c>
      <c r="G75" s="517">
        <v>115</v>
      </c>
    </row>
    <row r="76" spans="1:7" s="526" customFormat="1" ht="35.1" customHeight="1" x14ac:dyDescent="0.2">
      <c r="A76" s="491" t="s">
        <v>651</v>
      </c>
      <c r="B76" s="494" t="s">
        <v>408</v>
      </c>
      <c r="C76" s="494" t="s">
        <v>280</v>
      </c>
      <c r="D76" s="494" t="s">
        <v>1</v>
      </c>
      <c r="E76" s="494" t="s">
        <v>293</v>
      </c>
      <c r="F76" s="516" t="s">
        <v>299</v>
      </c>
      <c r="G76" s="517">
        <v>135</v>
      </c>
    </row>
    <row r="77" spans="1:7" s="526" customFormat="1" ht="35.1" customHeight="1" x14ac:dyDescent="0.2">
      <c r="A77" s="491" t="s">
        <v>651</v>
      </c>
      <c r="B77" s="494" t="s">
        <v>408</v>
      </c>
      <c r="C77" s="494"/>
      <c r="D77" s="494" t="s">
        <v>1</v>
      </c>
      <c r="E77" s="494" t="s">
        <v>51</v>
      </c>
      <c r="F77" s="516" t="s">
        <v>195</v>
      </c>
      <c r="G77" s="517">
        <v>135</v>
      </c>
    </row>
    <row r="78" spans="1:7" s="526" customFormat="1" ht="35.1" customHeight="1" x14ac:dyDescent="0.2">
      <c r="A78" s="491" t="s">
        <v>651</v>
      </c>
      <c r="B78" s="494" t="s">
        <v>408</v>
      </c>
      <c r="C78" s="494"/>
      <c r="D78" s="494" t="s">
        <v>1</v>
      </c>
      <c r="E78" s="494" t="s">
        <v>617</v>
      </c>
      <c r="F78" s="516" t="s">
        <v>616</v>
      </c>
      <c r="G78" s="517">
        <v>148</v>
      </c>
    </row>
    <row r="79" spans="1:7" s="526" customFormat="1" ht="35.1" customHeight="1" x14ac:dyDescent="0.2">
      <c r="A79" s="491" t="s">
        <v>651</v>
      </c>
      <c r="B79" s="494" t="s">
        <v>408</v>
      </c>
      <c r="C79" s="494"/>
      <c r="D79" s="494" t="s">
        <v>1</v>
      </c>
      <c r="E79" s="494" t="s">
        <v>53</v>
      </c>
      <c r="F79" s="516" t="s">
        <v>197</v>
      </c>
      <c r="G79" s="517">
        <v>150</v>
      </c>
    </row>
    <row r="80" spans="1:7" s="526" customFormat="1" ht="35.1" customHeight="1" x14ac:dyDescent="0.2">
      <c r="A80" s="491" t="s">
        <v>651</v>
      </c>
      <c r="B80" s="494" t="s">
        <v>408</v>
      </c>
      <c r="C80" s="494" t="s">
        <v>280</v>
      </c>
      <c r="D80" s="494" t="s">
        <v>1</v>
      </c>
      <c r="E80" s="494" t="s">
        <v>295</v>
      </c>
      <c r="F80" s="516" t="s">
        <v>302</v>
      </c>
      <c r="G80" s="517">
        <v>150</v>
      </c>
    </row>
    <row r="81" spans="1:7" s="526" customFormat="1" ht="35.1" customHeight="1" x14ac:dyDescent="0.2">
      <c r="A81" s="491" t="s">
        <v>651</v>
      </c>
      <c r="B81" s="494" t="s">
        <v>408</v>
      </c>
      <c r="C81" s="494" t="s">
        <v>280</v>
      </c>
      <c r="D81" s="494" t="s">
        <v>1</v>
      </c>
      <c r="E81" s="494" t="s">
        <v>297</v>
      </c>
      <c r="F81" s="495" t="s">
        <v>305</v>
      </c>
      <c r="G81" s="517">
        <v>172</v>
      </c>
    </row>
    <row r="82" spans="1:7" ht="35.1" customHeight="1" x14ac:dyDescent="0.2">
      <c r="A82" s="491" t="s">
        <v>651</v>
      </c>
      <c r="B82" s="494" t="s">
        <v>408</v>
      </c>
      <c r="C82" s="494" t="s">
        <v>286</v>
      </c>
      <c r="D82" s="494" t="s">
        <v>1</v>
      </c>
      <c r="E82" s="494" t="s">
        <v>308</v>
      </c>
      <c r="F82" s="516" t="s">
        <v>235</v>
      </c>
      <c r="G82" s="517">
        <v>225</v>
      </c>
    </row>
    <row r="83" spans="1:7" s="526" customFormat="1" ht="35.1" customHeight="1" x14ac:dyDescent="0.2">
      <c r="A83" s="491" t="s">
        <v>651</v>
      </c>
      <c r="B83" s="494" t="s">
        <v>408</v>
      </c>
      <c r="C83" s="494"/>
      <c r="D83" s="494" t="s">
        <v>0</v>
      </c>
      <c r="E83" s="494" t="s">
        <v>300</v>
      </c>
      <c r="F83" s="516" t="s">
        <v>194</v>
      </c>
      <c r="G83" s="517">
        <v>125</v>
      </c>
    </row>
    <row r="84" spans="1:7" s="526" customFormat="1" ht="35.1" customHeight="1" x14ac:dyDescent="0.2">
      <c r="A84" s="491" t="s">
        <v>651</v>
      </c>
      <c r="B84" s="494" t="s">
        <v>408</v>
      </c>
      <c r="C84" s="494" t="s">
        <v>280</v>
      </c>
      <c r="D84" s="494" t="s">
        <v>0</v>
      </c>
      <c r="E84" s="494" t="s">
        <v>294</v>
      </c>
      <c r="F84" s="516" t="s">
        <v>301</v>
      </c>
      <c r="G84" s="517">
        <v>145</v>
      </c>
    </row>
    <row r="85" spans="1:7" s="526" customFormat="1" ht="35.1" customHeight="1" x14ac:dyDescent="0.2">
      <c r="A85" s="491" t="s">
        <v>651</v>
      </c>
      <c r="B85" s="494" t="s">
        <v>408</v>
      </c>
      <c r="C85" s="494"/>
      <c r="D85" s="494" t="s">
        <v>0</v>
      </c>
      <c r="E85" s="494" t="s">
        <v>303</v>
      </c>
      <c r="F85" s="516" t="s">
        <v>196</v>
      </c>
      <c r="G85" s="517">
        <v>145</v>
      </c>
    </row>
    <row r="86" spans="1:7" s="526" customFormat="1" ht="35.1" customHeight="1" x14ac:dyDescent="0.2">
      <c r="A86" s="491" t="s">
        <v>651</v>
      </c>
      <c r="B86" s="494" t="s">
        <v>408</v>
      </c>
      <c r="C86" s="494"/>
      <c r="D86" s="494" t="s">
        <v>0</v>
      </c>
      <c r="E86" s="494" t="s">
        <v>618</v>
      </c>
      <c r="F86" s="516" t="s">
        <v>619</v>
      </c>
      <c r="G86" s="517">
        <v>158</v>
      </c>
    </row>
    <row r="87" spans="1:7" s="526" customFormat="1" ht="35.1" customHeight="1" x14ac:dyDescent="0.2">
      <c r="A87" s="491" t="s">
        <v>651</v>
      </c>
      <c r="B87" s="494" t="s">
        <v>408</v>
      </c>
      <c r="C87" s="494"/>
      <c r="D87" s="494" t="s">
        <v>0</v>
      </c>
      <c r="E87" s="494" t="s">
        <v>52</v>
      </c>
      <c r="F87" s="516" t="s">
        <v>198</v>
      </c>
      <c r="G87" s="517">
        <v>160</v>
      </c>
    </row>
    <row r="88" spans="1:7" s="526" customFormat="1" ht="35.1" customHeight="1" x14ac:dyDescent="0.2">
      <c r="A88" s="491" t="s">
        <v>651</v>
      </c>
      <c r="B88" s="494" t="s">
        <v>408</v>
      </c>
      <c r="C88" s="494" t="s">
        <v>280</v>
      </c>
      <c r="D88" s="494" t="s">
        <v>0</v>
      </c>
      <c r="E88" s="494" t="s">
        <v>296</v>
      </c>
      <c r="F88" s="516" t="s">
        <v>304</v>
      </c>
      <c r="G88" s="517">
        <v>160</v>
      </c>
    </row>
    <row r="89" spans="1:7" ht="35.1" customHeight="1" x14ac:dyDescent="0.2">
      <c r="A89" s="491" t="s">
        <v>651</v>
      </c>
      <c r="B89" s="494" t="s">
        <v>408</v>
      </c>
      <c r="C89" s="494" t="s">
        <v>280</v>
      </c>
      <c r="D89" s="494" t="s">
        <v>0</v>
      </c>
      <c r="E89" s="494" t="s">
        <v>298</v>
      </c>
      <c r="F89" s="495" t="s">
        <v>306</v>
      </c>
      <c r="G89" s="517">
        <v>182</v>
      </c>
    </row>
    <row r="90" spans="1:7" ht="35.1" customHeight="1" x14ac:dyDescent="0.2">
      <c r="A90" s="491" t="s">
        <v>651</v>
      </c>
      <c r="B90" s="494" t="s">
        <v>408</v>
      </c>
      <c r="C90" s="494" t="s">
        <v>286</v>
      </c>
      <c r="D90" s="494" t="s">
        <v>0</v>
      </c>
      <c r="E90" s="494" t="s">
        <v>309</v>
      </c>
      <c r="F90" s="516" t="s">
        <v>236</v>
      </c>
      <c r="G90" s="517">
        <v>235</v>
      </c>
    </row>
    <row r="91" spans="1:7" ht="35.1" customHeight="1" x14ac:dyDescent="0.2">
      <c r="A91" s="491" t="s">
        <v>651</v>
      </c>
      <c r="B91" s="494" t="s">
        <v>408</v>
      </c>
      <c r="C91" s="494" t="s">
        <v>291</v>
      </c>
      <c r="D91" s="494" t="s">
        <v>34</v>
      </c>
      <c r="E91" s="494" t="s">
        <v>285</v>
      </c>
      <c r="F91" s="516" t="s">
        <v>307</v>
      </c>
      <c r="G91" s="517">
        <v>185</v>
      </c>
    </row>
    <row r="92" spans="1:7" ht="35.1" customHeight="1" x14ac:dyDescent="0.2">
      <c r="A92" s="491" t="s">
        <v>651</v>
      </c>
      <c r="B92" s="494" t="s">
        <v>408</v>
      </c>
      <c r="C92" s="494" t="s">
        <v>291</v>
      </c>
      <c r="D92" s="494" t="s">
        <v>34</v>
      </c>
      <c r="E92" s="494" t="s">
        <v>292</v>
      </c>
      <c r="F92" s="516" t="s">
        <v>199</v>
      </c>
      <c r="G92" s="517">
        <v>199</v>
      </c>
    </row>
    <row r="93" spans="1:7" ht="35.1" customHeight="1" x14ac:dyDescent="0.2">
      <c r="A93" s="491"/>
      <c r="B93" s="494"/>
      <c r="C93" s="494"/>
      <c r="D93" s="494"/>
      <c r="E93" s="494"/>
      <c r="F93" s="516"/>
      <c r="G93" s="517"/>
    </row>
    <row r="94" spans="1:7" ht="35.1" customHeight="1" x14ac:dyDescent="0.2">
      <c r="A94" s="491" t="s">
        <v>138</v>
      </c>
      <c r="B94" s="494" t="s">
        <v>253</v>
      </c>
      <c r="C94" s="493"/>
      <c r="D94" s="494" t="s">
        <v>1</v>
      </c>
      <c r="E94" s="494" t="s">
        <v>97</v>
      </c>
      <c r="F94" s="516" t="s">
        <v>118</v>
      </c>
      <c r="G94" s="517">
        <v>115</v>
      </c>
    </row>
    <row r="95" spans="1:7" ht="35.1" customHeight="1" x14ac:dyDescent="0.2">
      <c r="A95" s="491" t="s">
        <v>138</v>
      </c>
      <c r="B95" s="494" t="s">
        <v>253</v>
      </c>
      <c r="C95" s="493"/>
      <c r="D95" s="494" t="s">
        <v>1</v>
      </c>
      <c r="E95" s="494" t="s">
        <v>51</v>
      </c>
      <c r="F95" s="516" t="s">
        <v>119</v>
      </c>
      <c r="G95" s="517">
        <v>135</v>
      </c>
    </row>
    <row r="96" spans="1:7" ht="35.1" customHeight="1" x14ac:dyDescent="0.2">
      <c r="A96" s="491" t="s">
        <v>138</v>
      </c>
      <c r="B96" s="494" t="s">
        <v>253</v>
      </c>
      <c r="C96" s="494" t="s">
        <v>291</v>
      </c>
      <c r="D96" s="494" t="s">
        <v>34</v>
      </c>
      <c r="E96" s="494" t="s">
        <v>285</v>
      </c>
      <c r="F96" s="516" t="s">
        <v>120</v>
      </c>
      <c r="G96" s="517">
        <v>193</v>
      </c>
    </row>
    <row r="97" spans="1:7" ht="35.1" customHeight="1" x14ac:dyDescent="0.2">
      <c r="A97" s="491"/>
      <c r="B97" s="494"/>
      <c r="C97" s="494"/>
      <c r="D97" s="494"/>
      <c r="E97" s="494"/>
      <c r="F97" s="495"/>
      <c r="G97" s="517"/>
    </row>
    <row r="98" spans="1:7" ht="35.1" customHeight="1" x14ac:dyDescent="0.2">
      <c r="A98" s="491" t="s">
        <v>138</v>
      </c>
      <c r="B98" s="494" t="s">
        <v>247</v>
      </c>
      <c r="C98" s="515" t="s">
        <v>251</v>
      </c>
      <c r="D98" s="494" t="s">
        <v>1</v>
      </c>
      <c r="E98" s="494" t="s">
        <v>97</v>
      </c>
      <c r="F98" s="495" t="s">
        <v>106</v>
      </c>
      <c r="G98" s="517">
        <v>89</v>
      </c>
    </row>
    <row r="99" spans="1:7" ht="35.1" customHeight="1" x14ac:dyDescent="0.2">
      <c r="A99" s="491" t="s">
        <v>138</v>
      </c>
      <c r="B99" s="494" t="s">
        <v>247</v>
      </c>
      <c r="C99" s="515" t="s">
        <v>251</v>
      </c>
      <c r="D99" s="494" t="s">
        <v>1</v>
      </c>
      <c r="E99" s="494" t="s">
        <v>51</v>
      </c>
      <c r="F99" s="495" t="s">
        <v>107</v>
      </c>
      <c r="G99" s="517">
        <v>109</v>
      </c>
    </row>
    <row r="100" spans="1:7" ht="35.1" customHeight="1" x14ac:dyDescent="0.2">
      <c r="A100" s="520"/>
      <c r="B100" s="521"/>
      <c r="C100" s="521"/>
      <c r="D100" s="520"/>
      <c r="E100" s="520"/>
      <c r="F100" s="520"/>
      <c r="G100" s="520"/>
    </row>
    <row r="101" spans="1:7" ht="35.1" customHeight="1" x14ac:dyDescent="0.2">
      <c r="A101" s="491" t="s">
        <v>138</v>
      </c>
      <c r="B101" s="494" t="s">
        <v>241</v>
      </c>
      <c r="C101" s="515" t="s">
        <v>251</v>
      </c>
      <c r="D101" s="494" t="s">
        <v>1</v>
      </c>
      <c r="E101" s="494" t="s">
        <v>97</v>
      </c>
      <c r="F101" s="495" t="s">
        <v>113</v>
      </c>
      <c r="G101" s="517">
        <v>89</v>
      </c>
    </row>
    <row r="102" spans="1:7" ht="35.1" customHeight="1" x14ac:dyDescent="0.2">
      <c r="A102" s="491" t="s">
        <v>138</v>
      </c>
      <c r="B102" s="494" t="s">
        <v>241</v>
      </c>
      <c r="C102" s="515" t="s">
        <v>251</v>
      </c>
      <c r="D102" s="494" t="s">
        <v>1</v>
      </c>
      <c r="E102" s="494" t="s">
        <v>51</v>
      </c>
      <c r="F102" s="516" t="s">
        <v>114</v>
      </c>
      <c r="G102" s="517">
        <v>109</v>
      </c>
    </row>
    <row r="103" spans="1:7" ht="35.1" customHeight="1" x14ac:dyDescent="0.2">
      <c r="A103" s="491"/>
      <c r="B103" s="494"/>
      <c r="C103" s="494"/>
      <c r="D103" s="494"/>
      <c r="E103" s="494"/>
      <c r="F103" s="516"/>
      <c r="G103" s="517"/>
    </row>
    <row r="104" spans="1:7" ht="35.1" customHeight="1" x14ac:dyDescent="0.2">
      <c r="A104" s="491" t="s">
        <v>138</v>
      </c>
      <c r="B104" s="494" t="s">
        <v>242</v>
      </c>
      <c r="C104" s="515" t="s">
        <v>252</v>
      </c>
      <c r="D104" s="494" t="s">
        <v>1</v>
      </c>
      <c r="E104" s="494" t="s">
        <v>97</v>
      </c>
      <c r="F104" s="516" t="s">
        <v>228</v>
      </c>
      <c r="G104" s="517">
        <v>89</v>
      </c>
    </row>
    <row r="105" spans="1:7" ht="35.1" customHeight="1" x14ac:dyDescent="0.2">
      <c r="A105" s="491" t="s">
        <v>138</v>
      </c>
      <c r="B105" s="494" t="s">
        <v>242</v>
      </c>
      <c r="C105" s="515" t="s">
        <v>252</v>
      </c>
      <c r="D105" s="494" t="s">
        <v>1</v>
      </c>
      <c r="E105" s="494" t="s">
        <v>51</v>
      </c>
      <c r="F105" s="516" t="s">
        <v>229</v>
      </c>
      <c r="G105" s="517">
        <v>109</v>
      </c>
    </row>
    <row r="106" spans="1:7" ht="35.1" customHeight="1" x14ac:dyDescent="0.2">
      <c r="A106" s="491"/>
      <c r="B106" s="494"/>
      <c r="C106" s="494"/>
      <c r="D106" s="494"/>
      <c r="E106" s="494"/>
      <c r="F106" s="516"/>
      <c r="G106" s="517"/>
    </row>
    <row r="107" spans="1:7" ht="35.1" customHeight="1" x14ac:dyDescent="0.2">
      <c r="A107" s="491" t="s">
        <v>138</v>
      </c>
      <c r="B107" s="494" t="s">
        <v>162</v>
      </c>
      <c r="C107" s="494"/>
      <c r="D107" s="494" t="s">
        <v>1</v>
      </c>
      <c r="E107" s="494" t="s">
        <v>97</v>
      </c>
      <c r="F107" s="516" t="s">
        <v>115</v>
      </c>
      <c r="G107" s="517">
        <v>115</v>
      </c>
    </row>
    <row r="108" spans="1:7" ht="35.1" customHeight="1" x14ac:dyDescent="0.2">
      <c r="A108" s="491" t="s">
        <v>138</v>
      </c>
      <c r="B108" s="494" t="s">
        <v>162</v>
      </c>
      <c r="C108" s="494"/>
      <c r="D108" s="494" t="s">
        <v>1</v>
      </c>
      <c r="E108" s="494" t="s">
        <v>51</v>
      </c>
      <c r="F108" s="516" t="s">
        <v>116</v>
      </c>
      <c r="G108" s="517">
        <v>135</v>
      </c>
    </row>
    <row r="109" spans="1:7" ht="35.1" customHeight="1" x14ac:dyDescent="0.2">
      <c r="A109" s="491" t="s">
        <v>138</v>
      </c>
      <c r="B109" s="494" t="s">
        <v>162</v>
      </c>
      <c r="C109" s="494" t="s">
        <v>291</v>
      </c>
      <c r="D109" s="494" t="s">
        <v>34</v>
      </c>
      <c r="E109" s="494" t="s">
        <v>285</v>
      </c>
      <c r="F109" s="516" t="s">
        <v>117</v>
      </c>
      <c r="G109" s="517">
        <v>193</v>
      </c>
    </row>
    <row r="110" spans="1:7" ht="35.1" customHeight="1" x14ac:dyDescent="0.2">
      <c r="A110" s="491"/>
      <c r="B110" s="494"/>
      <c r="C110" s="494"/>
      <c r="D110" s="494"/>
      <c r="E110" s="494"/>
      <c r="F110" s="516"/>
      <c r="G110" s="517"/>
    </row>
    <row r="111" spans="1:7" ht="35.1" customHeight="1" x14ac:dyDescent="0.2">
      <c r="A111" s="491" t="s">
        <v>138</v>
      </c>
      <c r="B111" s="494" t="s">
        <v>243</v>
      </c>
      <c r="C111" s="515"/>
      <c r="D111" s="494" t="s">
        <v>1</v>
      </c>
      <c r="E111" s="494" t="s">
        <v>97</v>
      </c>
      <c r="F111" s="516" t="s">
        <v>171</v>
      </c>
      <c r="G111" s="517">
        <v>115</v>
      </c>
    </row>
    <row r="112" spans="1:7" ht="35.1" customHeight="1" x14ac:dyDescent="0.2">
      <c r="A112" s="491" t="s">
        <v>138</v>
      </c>
      <c r="B112" s="494" t="s">
        <v>243</v>
      </c>
      <c r="C112" s="515"/>
      <c r="D112" s="494" t="s">
        <v>1</v>
      </c>
      <c r="E112" s="494" t="s">
        <v>51</v>
      </c>
      <c r="F112" s="516" t="s">
        <v>173</v>
      </c>
      <c r="G112" s="517">
        <v>139</v>
      </c>
    </row>
    <row r="113" spans="1:7" ht="35.1" customHeight="1" x14ac:dyDescent="0.2">
      <c r="A113" s="491" t="s">
        <v>138</v>
      </c>
      <c r="B113" s="494" t="s">
        <v>243</v>
      </c>
      <c r="C113" s="515"/>
      <c r="D113" s="494" t="s">
        <v>1</v>
      </c>
      <c r="E113" s="494" t="s">
        <v>53</v>
      </c>
      <c r="F113" s="516" t="s">
        <v>175</v>
      </c>
      <c r="G113" s="517">
        <v>155</v>
      </c>
    </row>
    <row r="114" spans="1:7" ht="35.1" customHeight="1" x14ac:dyDescent="0.2">
      <c r="A114" s="491" t="s">
        <v>138</v>
      </c>
      <c r="B114" s="494" t="s">
        <v>243</v>
      </c>
      <c r="C114" s="494" t="s">
        <v>291</v>
      </c>
      <c r="D114" s="494" t="s">
        <v>34</v>
      </c>
      <c r="E114" s="494" t="s">
        <v>285</v>
      </c>
      <c r="F114" s="516" t="s">
        <v>177</v>
      </c>
      <c r="G114" s="517">
        <v>193</v>
      </c>
    </row>
    <row r="115" spans="1:7" ht="35.1" customHeight="1" x14ac:dyDescent="0.2">
      <c r="A115" s="491" t="s">
        <v>138</v>
      </c>
      <c r="B115" s="494" t="s">
        <v>243</v>
      </c>
      <c r="C115" s="494" t="s">
        <v>291</v>
      </c>
      <c r="D115" s="494" t="s">
        <v>34</v>
      </c>
      <c r="E115" s="494" t="s">
        <v>292</v>
      </c>
      <c r="F115" s="516" t="s">
        <v>178</v>
      </c>
      <c r="G115" s="517">
        <v>200</v>
      </c>
    </row>
    <row r="116" spans="1:7" ht="35.1" customHeight="1" x14ac:dyDescent="0.2">
      <c r="A116" s="520"/>
      <c r="B116" s="521"/>
      <c r="C116" s="521"/>
      <c r="D116" s="520"/>
      <c r="E116" s="520"/>
      <c r="F116" s="520"/>
      <c r="G116" s="520"/>
    </row>
    <row r="117" spans="1:7" ht="35.1" customHeight="1" x14ac:dyDescent="0.2">
      <c r="A117" s="491" t="s">
        <v>138</v>
      </c>
      <c r="B117" s="494" t="s">
        <v>244</v>
      </c>
      <c r="C117" s="515"/>
      <c r="D117" s="494" t="s">
        <v>1</v>
      </c>
      <c r="E117" s="494" t="s">
        <v>97</v>
      </c>
      <c r="F117" s="516" t="s">
        <v>222</v>
      </c>
      <c r="G117" s="517">
        <v>115</v>
      </c>
    </row>
    <row r="118" spans="1:7" ht="35.1" customHeight="1" x14ac:dyDescent="0.2">
      <c r="A118" s="491" t="s">
        <v>138</v>
      </c>
      <c r="B118" s="494" t="s">
        <v>244</v>
      </c>
      <c r="C118" s="515"/>
      <c r="D118" s="494" t="s">
        <v>1</v>
      </c>
      <c r="E118" s="494" t="s">
        <v>51</v>
      </c>
      <c r="F118" s="516" t="s">
        <v>223</v>
      </c>
      <c r="G118" s="517">
        <v>135</v>
      </c>
    </row>
    <row r="119" spans="1:7" ht="35.1" customHeight="1" x14ac:dyDescent="0.2">
      <c r="A119" s="491"/>
      <c r="B119" s="494"/>
      <c r="C119" s="493"/>
      <c r="D119" s="494"/>
      <c r="E119" s="494"/>
      <c r="F119" s="516"/>
      <c r="G119" s="527"/>
    </row>
    <row r="120" spans="1:7" ht="35.1" customHeight="1" x14ac:dyDescent="0.2">
      <c r="A120" s="491" t="s">
        <v>5</v>
      </c>
      <c r="B120" s="494" t="s">
        <v>245</v>
      </c>
      <c r="C120" s="515" t="s">
        <v>248</v>
      </c>
      <c r="D120" s="494" t="s">
        <v>1</v>
      </c>
      <c r="E120" s="494" t="s">
        <v>97</v>
      </c>
      <c r="F120" s="516" t="s">
        <v>102</v>
      </c>
      <c r="G120" s="517">
        <v>89</v>
      </c>
    </row>
    <row r="121" spans="1:7" ht="35.1" customHeight="1" x14ac:dyDescent="0.2">
      <c r="A121" s="491" t="s">
        <v>5</v>
      </c>
      <c r="B121" s="494" t="s">
        <v>245</v>
      </c>
      <c r="C121" s="515" t="s">
        <v>248</v>
      </c>
      <c r="D121" s="494" t="s">
        <v>1</v>
      </c>
      <c r="E121" s="494" t="s">
        <v>51</v>
      </c>
      <c r="F121" s="516" t="s">
        <v>103</v>
      </c>
      <c r="G121" s="517">
        <v>109</v>
      </c>
    </row>
    <row r="122" spans="1:7" ht="35.1" customHeight="1" x14ac:dyDescent="0.2">
      <c r="A122" s="491"/>
      <c r="B122" s="494"/>
      <c r="C122" s="515"/>
      <c r="D122" s="494"/>
      <c r="E122" s="494"/>
      <c r="F122" s="516"/>
      <c r="G122" s="517"/>
    </row>
    <row r="123" spans="1:7" ht="35.1" customHeight="1" x14ac:dyDescent="0.2">
      <c r="A123" s="491" t="s">
        <v>5</v>
      </c>
      <c r="B123" s="494" t="s">
        <v>240</v>
      </c>
      <c r="C123" s="515" t="s">
        <v>251</v>
      </c>
      <c r="D123" s="494" t="s">
        <v>1</v>
      </c>
      <c r="E123" s="494" t="s">
        <v>97</v>
      </c>
      <c r="F123" s="516" t="s">
        <v>104</v>
      </c>
      <c r="G123" s="517">
        <v>89</v>
      </c>
    </row>
    <row r="124" spans="1:7" ht="35.1" customHeight="1" x14ac:dyDescent="0.2">
      <c r="A124" s="491" t="s">
        <v>5</v>
      </c>
      <c r="B124" s="494" t="s">
        <v>240</v>
      </c>
      <c r="C124" s="515" t="s">
        <v>251</v>
      </c>
      <c r="D124" s="494" t="s">
        <v>1</v>
      </c>
      <c r="E124" s="494" t="s">
        <v>51</v>
      </c>
      <c r="F124" s="516" t="s">
        <v>105</v>
      </c>
      <c r="G124" s="517">
        <v>109</v>
      </c>
    </row>
    <row r="125" spans="1:7" ht="35.1" customHeight="1" x14ac:dyDescent="0.2">
      <c r="A125" s="491"/>
      <c r="B125" s="494"/>
      <c r="C125" s="515"/>
      <c r="D125" s="494"/>
      <c r="E125" s="494"/>
      <c r="F125" s="516"/>
      <c r="G125" s="517"/>
    </row>
    <row r="126" spans="1:7" ht="35.1" customHeight="1" x14ac:dyDescent="0.2">
      <c r="A126" s="491" t="s">
        <v>5</v>
      </c>
      <c r="B126" s="494" t="s">
        <v>64</v>
      </c>
      <c r="C126" s="515"/>
      <c r="D126" s="494" t="s">
        <v>1</v>
      </c>
      <c r="E126" s="494" t="s">
        <v>97</v>
      </c>
      <c r="F126" s="516" t="s">
        <v>215</v>
      </c>
      <c r="G126" s="517">
        <v>115</v>
      </c>
    </row>
    <row r="127" spans="1:7" ht="35.1" customHeight="1" x14ac:dyDescent="0.2">
      <c r="A127" s="491" t="s">
        <v>5</v>
      </c>
      <c r="B127" s="494" t="s">
        <v>64</v>
      </c>
      <c r="C127" s="494" t="s">
        <v>280</v>
      </c>
      <c r="D127" s="494" t="s">
        <v>1</v>
      </c>
      <c r="E127" s="494" t="s">
        <v>281</v>
      </c>
      <c r="F127" s="516" t="s">
        <v>310</v>
      </c>
      <c r="G127" s="517">
        <v>135</v>
      </c>
    </row>
    <row r="128" spans="1:7" ht="35.1" customHeight="1" x14ac:dyDescent="0.2">
      <c r="A128" s="491" t="s">
        <v>5</v>
      </c>
      <c r="B128" s="494" t="s">
        <v>64</v>
      </c>
      <c r="C128" s="515"/>
      <c r="D128" s="494" t="s">
        <v>1</v>
      </c>
      <c r="E128" s="494" t="s">
        <v>51</v>
      </c>
      <c r="F128" s="516" t="s">
        <v>216</v>
      </c>
      <c r="G128" s="517">
        <v>135</v>
      </c>
    </row>
    <row r="129" spans="1:7" ht="35.1" customHeight="1" x14ac:dyDescent="0.2">
      <c r="A129" s="491" t="s">
        <v>5</v>
      </c>
      <c r="B129" s="494" t="s">
        <v>64</v>
      </c>
      <c r="C129" s="494" t="s">
        <v>280</v>
      </c>
      <c r="D129" s="494" t="s">
        <v>1</v>
      </c>
      <c r="E129" s="494" t="s">
        <v>295</v>
      </c>
      <c r="F129" s="516" t="s">
        <v>311</v>
      </c>
      <c r="G129" s="517">
        <v>150</v>
      </c>
    </row>
    <row r="130" spans="1:7" ht="35.1" customHeight="1" x14ac:dyDescent="0.2">
      <c r="A130" s="491" t="s">
        <v>5</v>
      </c>
      <c r="B130" s="494" t="s">
        <v>64</v>
      </c>
      <c r="C130" s="494" t="s">
        <v>291</v>
      </c>
      <c r="D130" s="494" t="s">
        <v>34</v>
      </c>
      <c r="E130" s="494" t="s">
        <v>285</v>
      </c>
      <c r="F130" s="516" t="s">
        <v>217</v>
      </c>
      <c r="G130" s="517">
        <v>185</v>
      </c>
    </row>
    <row r="131" spans="1:7" ht="35.1" customHeight="1" x14ac:dyDescent="0.2">
      <c r="A131" s="491" t="s">
        <v>5</v>
      </c>
      <c r="B131" s="494" t="s">
        <v>64</v>
      </c>
      <c r="C131" s="494" t="s">
        <v>286</v>
      </c>
      <c r="D131" s="494" t="s">
        <v>1</v>
      </c>
      <c r="E131" s="494" t="s">
        <v>239</v>
      </c>
      <c r="F131" s="495" t="s">
        <v>234</v>
      </c>
      <c r="G131" s="517">
        <v>225</v>
      </c>
    </row>
    <row r="132" spans="1:7" ht="35.1" customHeight="1" x14ac:dyDescent="0.2">
      <c r="A132" s="520"/>
      <c r="B132" s="521"/>
      <c r="C132" s="521"/>
      <c r="D132" s="520"/>
      <c r="E132" s="520"/>
      <c r="F132" s="520"/>
      <c r="G132" s="520"/>
    </row>
    <row r="133" spans="1:7" ht="35.1" customHeight="1" x14ac:dyDescent="0.2">
      <c r="A133" s="491" t="s">
        <v>5</v>
      </c>
      <c r="B133" s="494" t="s">
        <v>277</v>
      </c>
      <c r="C133" s="528"/>
      <c r="D133" s="494" t="s">
        <v>1</v>
      </c>
      <c r="E133" s="494" t="s">
        <v>97</v>
      </c>
      <c r="F133" s="516" t="s">
        <v>259</v>
      </c>
      <c r="G133" s="517">
        <v>115</v>
      </c>
    </row>
    <row r="134" spans="1:7" ht="35.1" customHeight="1" x14ac:dyDescent="0.2">
      <c r="A134" s="491" t="s">
        <v>5</v>
      </c>
      <c r="B134" s="494" t="s">
        <v>277</v>
      </c>
      <c r="C134" s="494" t="s">
        <v>280</v>
      </c>
      <c r="D134" s="494" t="s">
        <v>1</v>
      </c>
      <c r="E134" s="494" t="s">
        <v>312</v>
      </c>
      <c r="F134" s="516" t="s">
        <v>313</v>
      </c>
      <c r="G134" s="517">
        <v>135</v>
      </c>
    </row>
    <row r="135" spans="1:7" ht="35.1" customHeight="1" x14ac:dyDescent="0.2">
      <c r="A135" s="491" t="s">
        <v>5</v>
      </c>
      <c r="B135" s="494" t="s">
        <v>277</v>
      </c>
      <c r="C135" s="528"/>
      <c r="D135" s="494" t="s">
        <v>1</v>
      </c>
      <c r="E135" s="494" t="s">
        <v>51</v>
      </c>
      <c r="F135" s="516" t="s">
        <v>260</v>
      </c>
      <c r="G135" s="517">
        <v>135</v>
      </c>
    </row>
    <row r="136" spans="1:7" ht="35.1" customHeight="1" x14ac:dyDescent="0.2">
      <c r="A136" s="491" t="s">
        <v>5</v>
      </c>
      <c r="B136" s="494" t="s">
        <v>277</v>
      </c>
      <c r="C136" s="494" t="s">
        <v>280</v>
      </c>
      <c r="D136" s="494" t="s">
        <v>1</v>
      </c>
      <c r="E136" s="494" t="s">
        <v>295</v>
      </c>
      <c r="F136" s="516" t="s">
        <v>314</v>
      </c>
      <c r="G136" s="517">
        <v>150</v>
      </c>
    </row>
    <row r="137" spans="1:7" ht="35.1" customHeight="1" x14ac:dyDescent="0.2">
      <c r="A137" s="491" t="s">
        <v>5</v>
      </c>
      <c r="B137" s="494" t="s">
        <v>278</v>
      </c>
      <c r="C137" s="494" t="s">
        <v>291</v>
      </c>
      <c r="D137" s="494" t="s">
        <v>34</v>
      </c>
      <c r="E137" s="494" t="s">
        <v>285</v>
      </c>
      <c r="F137" s="516" t="s">
        <v>261</v>
      </c>
      <c r="G137" s="517">
        <v>185</v>
      </c>
    </row>
    <row r="138" spans="1:7" ht="35.1" customHeight="1" x14ac:dyDescent="0.2">
      <c r="A138" s="491"/>
      <c r="B138" s="494"/>
      <c r="C138" s="515"/>
      <c r="D138" s="494"/>
      <c r="E138" s="494"/>
      <c r="F138" s="516"/>
      <c r="G138" s="517"/>
    </row>
    <row r="139" spans="1:7" ht="35.1" customHeight="1" x14ac:dyDescent="0.2">
      <c r="A139" s="491" t="s">
        <v>5</v>
      </c>
      <c r="B139" s="494" t="s">
        <v>740</v>
      </c>
      <c r="C139" s="515" t="s">
        <v>218</v>
      </c>
      <c r="D139" s="494" t="s">
        <v>1</v>
      </c>
      <c r="E139" s="494" t="s">
        <v>97</v>
      </c>
      <c r="F139" s="516" t="s">
        <v>224</v>
      </c>
      <c r="G139" s="517">
        <v>89</v>
      </c>
    </row>
    <row r="140" spans="1:7" ht="35.1" customHeight="1" x14ac:dyDescent="0.2">
      <c r="A140" s="491" t="s">
        <v>5</v>
      </c>
      <c r="B140" s="494" t="s">
        <v>740</v>
      </c>
      <c r="C140" s="515" t="s">
        <v>218</v>
      </c>
      <c r="D140" s="494" t="s">
        <v>1</v>
      </c>
      <c r="E140" s="494" t="s">
        <v>51</v>
      </c>
      <c r="F140" s="516" t="s">
        <v>225</v>
      </c>
      <c r="G140" s="517">
        <v>109</v>
      </c>
    </row>
    <row r="141" spans="1:7" ht="35.1" customHeight="1" x14ac:dyDescent="0.2">
      <c r="A141" s="491"/>
      <c r="B141" s="494"/>
      <c r="C141" s="515"/>
      <c r="D141" s="494"/>
      <c r="E141" s="494"/>
      <c r="F141" s="516"/>
      <c r="G141" s="517"/>
    </row>
    <row r="142" spans="1:7" ht="35.1" customHeight="1" x14ac:dyDescent="0.2">
      <c r="A142" s="491" t="s">
        <v>11</v>
      </c>
      <c r="B142" s="494" t="s">
        <v>258</v>
      </c>
      <c r="C142" s="515" t="s">
        <v>251</v>
      </c>
      <c r="D142" s="494" t="s">
        <v>1</v>
      </c>
      <c r="E142" s="494" t="s">
        <v>97</v>
      </c>
      <c r="F142" s="516" t="s">
        <v>106</v>
      </c>
      <c r="G142" s="517">
        <v>89</v>
      </c>
    </row>
    <row r="143" spans="1:7" ht="35.1" customHeight="1" x14ac:dyDescent="0.2">
      <c r="A143" s="491" t="s">
        <v>11</v>
      </c>
      <c r="B143" s="494" t="s">
        <v>258</v>
      </c>
      <c r="C143" s="515" t="s">
        <v>251</v>
      </c>
      <c r="D143" s="494" t="s">
        <v>1</v>
      </c>
      <c r="E143" s="494" t="s">
        <v>51</v>
      </c>
      <c r="F143" s="516" t="s">
        <v>107</v>
      </c>
      <c r="G143" s="517">
        <v>109</v>
      </c>
    </row>
    <row r="144" spans="1:7" ht="35.1" customHeight="1" x14ac:dyDescent="0.2">
      <c r="A144" s="491" t="s">
        <v>11</v>
      </c>
      <c r="B144" s="494" t="s">
        <v>258</v>
      </c>
      <c r="C144" s="515" t="s">
        <v>315</v>
      </c>
      <c r="D144" s="494" t="s">
        <v>34</v>
      </c>
      <c r="E144" s="494" t="s">
        <v>285</v>
      </c>
      <c r="F144" s="516" t="s">
        <v>108</v>
      </c>
      <c r="G144" s="517">
        <v>169</v>
      </c>
    </row>
    <row r="145" spans="1:7" ht="35.1" customHeight="1" x14ac:dyDescent="0.2">
      <c r="A145" s="491"/>
      <c r="B145" s="494"/>
      <c r="C145" s="493"/>
      <c r="D145" s="494"/>
      <c r="E145" s="494"/>
      <c r="F145" s="516"/>
      <c r="G145" s="517"/>
    </row>
    <row r="146" spans="1:7" ht="35.1" customHeight="1" x14ac:dyDescent="0.2">
      <c r="A146" s="491" t="s">
        <v>11</v>
      </c>
      <c r="B146" s="494" t="s">
        <v>249</v>
      </c>
      <c r="C146" s="493"/>
      <c r="D146" s="494" t="s">
        <v>1</v>
      </c>
      <c r="E146" s="494" t="s">
        <v>97</v>
      </c>
      <c r="F146" s="516" t="s">
        <v>109</v>
      </c>
      <c r="G146" s="517">
        <v>115</v>
      </c>
    </row>
    <row r="147" spans="1:7" ht="35.1" customHeight="1" x14ac:dyDescent="0.2">
      <c r="A147" s="491" t="s">
        <v>11</v>
      </c>
      <c r="B147" s="494" t="s">
        <v>249</v>
      </c>
      <c r="C147" s="494" t="s">
        <v>280</v>
      </c>
      <c r="D147" s="494" t="s">
        <v>1</v>
      </c>
      <c r="E147" s="494" t="s">
        <v>293</v>
      </c>
      <c r="F147" s="516" t="s">
        <v>316</v>
      </c>
      <c r="G147" s="517">
        <v>135</v>
      </c>
    </row>
    <row r="148" spans="1:7" ht="35.1" customHeight="1" x14ac:dyDescent="0.2">
      <c r="A148" s="491" t="s">
        <v>11</v>
      </c>
      <c r="B148" s="494" t="s">
        <v>249</v>
      </c>
      <c r="C148" s="494"/>
      <c r="D148" s="494" t="s">
        <v>1</v>
      </c>
      <c r="E148" s="494" t="s">
        <v>51</v>
      </c>
      <c r="F148" s="516" t="s">
        <v>110</v>
      </c>
      <c r="G148" s="517">
        <v>135</v>
      </c>
    </row>
    <row r="149" spans="1:7" ht="35.1" customHeight="1" x14ac:dyDescent="0.2">
      <c r="A149" s="491" t="s">
        <v>11</v>
      </c>
      <c r="B149" s="494" t="s">
        <v>249</v>
      </c>
      <c r="C149" s="494" t="s">
        <v>280</v>
      </c>
      <c r="D149" s="494" t="s">
        <v>1</v>
      </c>
      <c r="E149" s="494" t="s">
        <v>283</v>
      </c>
      <c r="F149" s="516" t="s">
        <v>317</v>
      </c>
      <c r="G149" s="517">
        <v>150</v>
      </c>
    </row>
    <row r="150" spans="1:7" ht="35.1" customHeight="1" x14ac:dyDescent="0.2">
      <c r="A150" s="491" t="s">
        <v>11</v>
      </c>
      <c r="B150" s="494" t="s">
        <v>249</v>
      </c>
      <c r="C150" s="494" t="s">
        <v>154</v>
      </c>
      <c r="D150" s="494" t="s">
        <v>1</v>
      </c>
      <c r="E150" s="494" t="s">
        <v>53</v>
      </c>
      <c r="F150" s="516" t="s">
        <v>111</v>
      </c>
      <c r="G150" s="517">
        <v>150</v>
      </c>
    </row>
    <row r="151" spans="1:7" ht="35.1" customHeight="1" x14ac:dyDescent="0.2">
      <c r="A151" s="491" t="s">
        <v>11</v>
      </c>
      <c r="B151" s="494" t="s">
        <v>249</v>
      </c>
      <c r="C151" s="494" t="s">
        <v>280</v>
      </c>
      <c r="D151" s="494" t="s">
        <v>1</v>
      </c>
      <c r="E151" s="494" t="s">
        <v>318</v>
      </c>
      <c r="F151" s="495" t="s">
        <v>319</v>
      </c>
      <c r="G151" s="517">
        <v>172</v>
      </c>
    </row>
    <row r="152" spans="1:7" ht="35.1" customHeight="1" x14ac:dyDescent="0.2">
      <c r="A152" s="491" t="s">
        <v>11</v>
      </c>
      <c r="B152" s="494" t="s">
        <v>249</v>
      </c>
      <c r="C152" s="515" t="s">
        <v>320</v>
      </c>
      <c r="D152" s="494" t="s">
        <v>34</v>
      </c>
      <c r="E152" s="494" t="s">
        <v>285</v>
      </c>
      <c r="F152" s="516" t="s">
        <v>142</v>
      </c>
      <c r="G152" s="517">
        <v>185</v>
      </c>
    </row>
    <row r="153" spans="1:7" ht="35.1" customHeight="1" x14ac:dyDescent="0.2">
      <c r="A153" s="491" t="s">
        <v>11</v>
      </c>
      <c r="B153" s="494" t="s">
        <v>249</v>
      </c>
      <c r="C153" s="494" t="s">
        <v>321</v>
      </c>
      <c r="D153" s="494" t="s">
        <v>34</v>
      </c>
      <c r="E153" s="494" t="s">
        <v>292</v>
      </c>
      <c r="F153" s="516" t="s">
        <v>112</v>
      </c>
      <c r="G153" s="517">
        <v>199</v>
      </c>
    </row>
    <row r="154" spans="1:7" ht="35.1" customHeight="1" x14ac:dyDescent="0.2">
      <c r="A154" s="491"/>
      <c r="B154" s="497"/>
      <c r="C154" s="493"/>
      <c r="D154" s="494"/>
      <c r="E154" s="494"/>
      <c r="F154" s="516"/>
      <c r="G154" s="517"/>
    </row>
    <row r="155" spans="1:7" ht="35.1" customHeight="1" x14ac:dyDescent="0.2">
      <c r="A155" s="491" t="s">
        <v>3</v>
      </c>
      <c r="B155" s="494" t="s">
        <v>254</v>
      </c>
      <c r="C155" s="515" t="s">
        <v>248</v>
      </c>
      <c r="D155" s="494" t="s">
        <v>1</v>
      </c>
      <c r="E155" s="494" t="s">
        <v>97</v>
      </c>
      <c r="F155" s="516" t="s">
        <v>102</v>
      </c>
      <c r="G155" s="517">
        <v>89</v>
      </c>
    </row>
    <row r="156" spans="1:7" ht="35.1" customHeight="1" x14ac:dyDescent="0.2">
      <c r="A156" s="491" t="s">
        <v>3</v>
      </c>
      <c r="B156" s="494" t="s">
        <v>254</v>
      </c>
      <c r="C156" s="515" t="s">
        <v>248</v>
      </c>
      <c r="D156" s="494" t="s">
        <v>1</v>
      </c>
      <c r="E156" s="494" t="s">
        <v>51</v>
      </c>
      <c r="F156" s="516" t="s">
        <v>103</v>
      </c>
      <c r="G156" s="517">
        <v>109</v>
      </c>
    </row>
    <row r="157" spans="1:7" ht="35.1" customHeight="1" x14ac:dyDescent="0.2">
      <c r="A157" s="491"/>
      <c r="B157" s="494"/>
      <c r="C157" s="493"/>
      <c r="D157" s="494"/>
      <c r="E157" s="494"/>
      <c r="F157" s="516"/>
      <c r="G157" s="517"/>
    </row>
    <row r="158" spans="1:7" ht="35.1" customHeight="1" x14ac:dyDescent="0.2">
      <c r="A158" s="491" t="s">
        <v>3</v>
      </c>
      <c r="B158" s="494" t="s">
        <v>279</v>
      </c>
      <c r="C158" s="515" t="s">
        <v>251</v>
      </c>
      <c r="D158" s="494" t="s">
        <v>1</v>
      </c>
      <c r="E158" s="494" t="s">
        <v>97</v>
      </c>
      <c r="F158" s="516" t="s">
        <v>113</v>
      </c>
      <c r="G158" s="517">
        <v>89</v>
      </c>
    </row>
    <row r="159" spans="1:7" ht="35.1" customHeight="1" x14ac:dyDescent="0.2">
      <c r="A159" s="491" t="s">
        <v>3</v>
      </c>
      <c r="B159" s="494" t="s">
        <v>279</v>
      </c>
      <c r="C159" s="515" t="s">
        <v>251</v>
      </c>
      <c r="D159" s="494" t="s">
        <v>1</v>
      </c>
      <c r="E159" s="494" t="s">
        <v>51</v>
      </c>
      <c r="F159" s="516" t="s">
        <v>114</v>
      </c>
      <c r="G159" s="517">
        <v>109</v>
      </c>
    </row>
    <row r="160" spans="1:7" ht="35.1" customHeight="1" x14ac:dyDescent="0.2">
      <c r="A160" s="491"/>
      <c r="B160" s="494"/>
      <c r="C160" s="493"/>
      <c r="D160" s="494"/>
      <c r="E160" s="494"/>
      <c r="F160" s="516"/>
      <c r="G160" s="517"/>
    </row>
    <row r="161" spans="1:7" ht="35.1" customHeight="1" x14ac:dyDescent="0.2">
      <c r="A161" s="491" t="s">
        <v>3</v>
      </c>
      <c r="B161" s="494" t="s">
        <v>69</v>
      </c>
      <c r="C161" s="515"/>
      <c r="D161" s="494" t="s">
        <v>1</v>
      </c>
      <c r="E161" s="494" t="s">
        <v>97</v>
      </c>
      <c r="F161" s="516" t="s">
        <v>115</v>
      </c>
      <c r="G161" s="517">
        <v>115</v>
      </c>
    </row>
    <row r="162" spans="1:7" ht="35.1" customHeight="1" x14ac:dyDescent="0.2">
      <c r="A162" s="491" t="s">
        <v>3</v>
      </c>
      <c r="B162" s="494" t="s">
        <v>69</v>
      </c>
      <c r="C162" s="515"/>
      <c r="D162" s="494" t="s">
        <v>1</v>
      </c>
      <c r="E162" s="494" t="s">
        <v>51</v>
      </c>
      <c r="F162" s="516" t="s">
        <v>116</v>
      </c>
      <c r="G162" s="517">
        <v>135</v>
      </c>
    </row>
    <row r="163" spans="1:7" ht="35.1" customHeight="1" x14ac:dyDescent="0.2">
      <c r="A163" s="491" t="s">
        <v>3</v>
      </c>
      <c r="B163" s="494" t="s">
        <v>69</v>
      </c>
      <c r="C163" s="515"/>
      <c r="D163" s="494" t="s">
        <v>1</v>
      </c>
      <c r="E163" s="494" t="s">
        <v>410</v>
      </c>
      <c r="F163" s="516" t="s">
        <v>411</v>
      </c>
      <c r="G163" s="517">
        <v>145</v>
      </c>
    </row>
    <row r="164" spans="1:7" ht="35.1" customHeight="1" x14ac:dyDescent="0.2">
      <c r="A164" s="491" t="s">
        <v>3</v>
      </c>
      <c r="B164" s="494" t="s">
        <v>69</v>
      </c>
      <c r="C164" s="515"/>
      <c r="D164" s="494" t="s">
        <v>1</v>
      </c>
      <c r="E164" s="494" t="s">
        <v>412</v>
      </c>
      <c r="F164" s="516" t="s">
        <v>413</v>
      </c>
      <c r="G164" s="517">
        <v>150</v>
      </c>
    </row>
    <row r="165" spans="1:7" ht="35.1" customHeight="1" x14ac:dyDescent="0.2">
      <c r="A165" s="491" t="s">
        <v>3</v>
      </c>
      <c r="B165" s="494" t="s">
        <v>69</v>
      </c>
      <c r="C165" s="515" t="s">
        <v>320</v>
      </c>
      <c r="D165" s="494" t="s">
        <v>34</v>
      </c>
      <c r="E165" s="494" t="s">
        <v>285</v>
      </c>
      <c r="F165" s="516" t="s">
        <v>117</v>
      </c>
      <c r="G165" s="517">
        <v>193</v>
      </c>
    </row>
    <row r="166" spans="1:7" ht="35.1" customHeight="1" x14ac:dyDescent="0.2">
      <c r="A166" s="491"/>
      <c r="B166" s="493"/>
      <c r="C166" s="493"/>
      <c r="D166" s="494"/>
      <c r="E166" s="494"/>
      <c r="F166" s="516"/>
      <c r="G166" s="517"/>
    </row>
    <row r="167" spans="1:7" ht="35.1" customHeight="1" x14ac:dyDescent="0.2">
      <c r="A167" s="491" t="s">
        <v>3</v>
      </c>
      <c r="B167" s="494" t="s">
        <v>68</v>
      </c>
      <c r="C167" s="493"/>
      <c r="D167" s="494" t="s">
        <v>1</v>
      </c>
      <c r="E167" s="494" t="s">
        <v>377</v>
      </c>
      <c r="F167" s="516" t="s">
        <v>118</v>
      </c>
      <c r="G167" s="517">
        <v>115</v>
      </c>
    </row>
    <row r="168" spans="1:7" ht="35.1" customHeight="1" x14ac:dyDescent="0.2">
      <c r="A168" s="491" t="s">
        <v>3</v>
      </c>
      <c r="B168" s="494" t="s">
        <v>68</v>
      </c>
      <c r="C168" s="493"/>
      <c r="D168" s="494" t="s">
        <v>1</v>
      </c>
      <c r="E168" s="494" t="s">
        <v>51</v>
      </c>
      <c r="F168" s="516" t="s">
        <v>119</v>
      </c>
      <c r="G168" s="517">
        <v>135</v>
      </c>
    </row>
    <row r="169" spans="1:7" ht="35.1" customHeight="1" x14ac:dyDescent="0.2">
      <c r="A169" s="491" t="s">
        <v>3</v>
      </c>
      <c r="B169" s="494" t="s">
        <v>68</v>
      </c>
      <c r="C169" s="515" t="s">
        <v>320</v>
      </c>
      <c r="D169" s="494" t="s">
        <v>34</v>
      </c>
      <c r="E169" s="494" t="s">
        <v>285</v>
      </c>
      <c r="F169" s="516" t="s">
        <v>120</v>
      </c>
      <c r="G169" s="517">
        <v>193</v>
      </c>
    </row>
    <row r="170" spans="1:7" ht="35.1" customHeight="1" x14ac:dyDescent="0.2">
      <c r="A170" s="491"/>
      <c r="B170" s="493"/>
      <c r="C170" s="493"/>
      <c r="D170" s="494"/>
      <c r="E170" s="494"/>
      <c r="F170" s="516"/>
      <c r="G170" s="517"/>
    </row>
    <row r="171" spans="1:7" ht="35.1" customHeight="1" x14ac:dyDescent="0.2">
      <c r="A171" s="491" t="s">
        <v>3</v>
      </c>
      <c r="B171" s="494" t="s">
        <v>184</v>
      </c>
      <c r="C171" s="493"/>
      <c r="D171" s="494" t="s">
        <v>1</v>
      </c>
      <c r="E171" s="494" t="s">
        <v>97</v>
      </c>
      <c r="F171" s="516" t="s">
        <v>96</v>
      </c>
      <c r="G171" s="517">
        <v>115</v>
      </c>
    </row>
    <row r="172" spans="1:7" ht="35.1" customHeight="1" x14ac:dyDescent="0.2">
      <c r="A172" s="491" t="s">
        <v>3</v>
      </c>
      <c r="B172" s="494" t="s">
        <v>184</v>
      </c>
      <c r="C172" s="494" t="s">
        <v>280</v>
      </c>
      <c r="D172" s="494" t="s">
        <v>1</v>
      </c>
      <c r="E172" s="494" t="s">
        <v>293</v>
      </c>
      <c r="F172" s="516" t="s">
        <v>287</v>
      </c>
      <c r="G172" s="517">
        <v>135</v>
      </c>
    </row>
    <row r="173" spans="1:7" ht="35.1" customHeight="1" x14ac:dyDescent="0.2">
      <c r="A173" s="491" t="s">
        <v>3</v>
      </c>
      <c r="B173" s="494" t="s">
        <v>184</v>
      </c>
      <c r="C173" s="493"/>
      <c r="D173" s="494" t="s">
        <v>1</v>
      </c>
      <c r="E173" s="494" t="s">
        <v>51</v>
      </c>
      <c r="F173" s="516" t="s">
        <v>101</v>
      </c>
      <c r="G173" s="517">
        <v>135</v>
      </c>
    </row>
    <row r="174" spans="1:7" ht="35.1" customHeight="1" x14ac:dyDescent="0.2">
      <c r="A174" s="491" t="s">
        <v>3</v>
      </c>
      <c r="B174" s="494" t="s">
        <v>184</v>
      </c>
      <c r="C174" s="494" t="s">
        <v>280</v>
      </c>
      <c r="D174" s="494" t="s">
        <v>1</v>
      </c>
      <c r="E174" s="494" t="s">
        <v>322</v>
      </c>
      <c r="F174" s="516" t="s">
        <v>288</v>
      </c>
      <c r="G174" s="517">
        <v>150</v>
      </c>
    </row>
    <row r="175" spans="1:7" ht="35.1" customHeight="1" x14ac:dyDescent="0.2">
      <c r="A175" s="491" t="s">
        <v>3</v>
      </c>
      <c r="B175" s="494" t="s">
        <v>184</v>
      </c>
      <c r="C175" s="494"/>
      <c r="D175" s="494" t="s">
        <v>1</v>
      </c>
      <c r="E175" s="494" t="s">
        <v>53</v>
      </c>
      <c r="F175" s="516" t="s">
        <v>220</v>
      </c>
      <c r="G175" s="517">
        <v>150</v>
      </c>
    </row>
    <row r="176" spans="1:7" ht="35.1" customHeight="1" x14ac:dyDescent="0.2">
      <c r="A176" s="491" t="s">
        <v>3</v>
      </c>
      <c r="B176" s="494" t="s">
        <v>184</v>
      </c>
      <c r="C176" s="494" t="s">
        <v>280</v>
      </c>
      <c r="D176" s="494" t="s">
        <v>1</v>
      </c>
      <c r="E176" s="494" t="s">
        <v>323</v>
      </c>
      <c r="F176" s="516" t="s">
        <v>290</v>
      </c>
      <c r="G176" s="517">
        <v>172</v>
      </c>
    </row>
    <row r="177" spans="1:7" ht="35.1" customHeight="1" x14ac:dyDescent="0.2">
      <c r="A177" s="491" t="s">
        <v>3</v>
      </c>
      <c r="B177" s="494" t="s">
        <v>184</v>
      </c>
      <c r="C177" s="494" t="s">
        <v>291</v>
      </c>
      <c r="D177" s="494" t="s">
        <v>34</v>
      </c>
      <c r="E177" s="494" t="s">
        <v>285</v>
      </c>
      <c r="F177" s="516" t="s">
        <v>100</v>
      </c>
      <c r="G177" s="517">
        <v>185</v>
      </c>
    </row>
    <row r="178" spans="1:7" ht="35.1" customHeight="1" x14ac:dyDescent="0.2">
      <c r="A178" s="491" t="s">
        <v>3</v>
      </c>
      <c r="B178" s="494" t="s">
        <v>184</v>
      </c>
      <c r="C178" s="494" t="s">
        <v>291</v>
      </c>
      <c r="D178" s="494" t="s">
        <v>34</v>
      </c>
      <c r="E178" s="494" t="s">
        <v>292</v>
      </c>
      <c r="F178" s="516" t="s">
        <v>219</v>
      </c>
      <c r="G178" s="517">
        <v>199</v>
      </c>
    </row>
    <row r="179" spans="1:7" ht="35.1" customHeight="1" x14ac:dyDescent="0.2">
      <c r="A179" s="491"/>
      <c r="B179" s="494"/>
      <c r="C179" s="494"/>
      <c r="D179" s="494"/>
      <c r="E179" s="494"/>
      <c r="F179" s="516"/>
      <c r="G179" s="517"/>
    </row>
    <row r="180" spans="1:7" ht="35.1" customHeight="1" x14ac:dyDescent="0.2">
      <c r="A180" s="491" t="s">
        <v>3</v>
      </c>
      <c r="B180" s="494" t="s">
        <v>246</v>
      </c>
      <c r="C180" s="515"/>
      <c r="D180" s="494" t="s">
        <v>1</v>
      </c>
      <c r="E180" s="494" t="s">
        <v>97</v>
      </c>
      <c r="F180" s="516" t="s">
        <v>135</v>
      </c>
      <c r="G180" s="517">
        <v>115</v>
      </c>
    </row>
    <row r="181" spans="1:7" ht="35.1" customHeight="1" x14ac:dyDescent="0.2">
      <c r="A181" s="491" t="s">
        <v>3</v>
      </c>
      <c r="B181" s="494" t="s">
        <v>246</v>
      </c>
      <c r="C181" s="494"/>
      <c r="D181" s="494" t="s">
        <v>1</v>
      </c>
      <c r="E181" s="494" t="s">
        <v>51</v>
      </c>
      <c r="F181" s="516" t="s">
        <v>136</v>
      </c>
      <c r="G181" s="517">
        <v>135</v>
      </c>
    </row>
    <row r="182" spans="1:7" ht="35.1" customHeight="1" x14ac:dyDescent="0.2">
      <c r="A182" s="491" t="s">
        <v>3</v>
      </c>
      <c r="B182" s="494" t="s">
        <v>246</v>
      </c>
      <c r="C182" s="515" t="s">
        <v>320</v>
      </c>
      <c r="D182" s="494" t="s">
        <v>34</v>
      </c>
      <c r="E182" s="494" t="s">
        <v>285</v>
      </c>
      <c r="F182" s="516" t="s">
        <v>137</v>
      </c>
      <c r="G182" s="517">
        <v>185</v>
      </c>
    </row>
    <row r="183" spans="1:7" ht="35.1" customHeight="1" x14ac:dyDescent="0.2">
      <c r="A183" s="491"/>
      <c r="B183" s="494"/>
      <c r="C183" s="494"/>
      <c r="D183" s="494"/>
      <c r="E183" s="494"/>
      <c r="F183" s="516"/>
      <c r="G183" s="517"/>
    </row>
    <row r="184" spans="1:7" ht="35.1" customHeight="1" x14ac:dyDescent="0.2">
      <c r="A184" s="491" t="s">
        <v>3</v>
      </c>
      <c r="B184" s="494" t="s">
        <v>324</v>
      </c>
      <c r="C184" s="494"/>
      <c r="D184" s="494" t="s">
        <v>1</v>
      </c>
      <c r="E184" s="494" t="s">
        <v>281</v>
      </c>
      <c r="F184" s="516" t="s">
        <v>543</v>
      </c>
      <c r="G184" s="517">
        <v>115</v>
      </c>
    </row>
    <row r="185" spans="1:7" s="529" customFormat="1" ht="35.1" customHeight="1" x14ac:dyDescent="0.2">
      <c r="A185" s="491" t="s">
        <v>3</v>
      </c>
      <c r="B185" s="494" t="s">
        <v>324</v>
      </c>
      <c r="C185" s="494" t="s">
        <v>280</v>
      </c>
      <c r="D185" s="494" t="s">
        <v>1</v>
      </c>
      <c r="E185" s="494" t="s">
        <v>281</v>
      </c>
      <c r="F185" s="516" t="s">
        <v>325</v>
      </c>
      <c r="G185" s="517">
        <v>135</v>
      </c>
    </row>
    <row r="186" spans="1:7" ht="35.1" customHeight="1" x14ac:dyDescent="0.2">
      <c r="A186" s="491" t="s">
        <v>3</v>
      </c>
      <c r="B186" s="494" t="s">
        <v>324</v>
      </c>
      <c r="C186" s="494"/>
      <c r="D186" s="494" t="s">
        <v>1</v>
      </c>
      <c r="E186" s="494" t="s">
        <v>51</v>
      </c>
      <c r="F186" s="516" t="s">
        <v>326</v>
      </c>
      <c r="G186" s="517">
        <v>135</v>
      </c>
    </row>
    <row r="187" spans="1:7" ht="35.1" customHeight="1" x14ac:dyDescent="0.2">
      <c r="A187" s="491" t="s">
        <v>3</v>
      </c>
      <c r="B187" s="494" t="s">
        <v>324</v>
      </c>
      <c r="C187" s="494" t="s">
        <v>280</v>
      </c>
      <c r="D187" s="494" t="s">
        <v>1</v>
      </c>
      <c r="E187" s="494" t="s">
        <v>283</v>
      </c>
      <c r="F187" s="516" t="s">
        <v>327</v>
      </c>
      <c r="G187" s="517">
        <v>150</v>
      </c>
    </row>
    <row r="188" spans="1:7" ht="35.1" customHeight="1" x14ac:dyDescent="0.2">
      <c r="A188" s="491" t="s">
        <v>3</v>
      </c>
      <c r="B188" s="494" t="s">
        <v>324</v>
      </c>
      <c r="C188" s="515" t="s">
        <v>320</v>
      </c>
      <c r="D188" s="494" t="s">
        <v>34</v>
      </c>
      <c r="E188" s="494" t="s">
        <v>285</v>
      </c>
      <c r="F188" s="516" t="s">
        <v>328</v>
      </c>
      <c r="G188" s="517">
        <v>185</v>
      </c>
    </row>
    <row r="189" spans="1:7" ht="35.1" customHeight="1" x14ac:dyDescent="0.2">
      <c r="A189" s="491"/>
      <c r="B189" s="494"/>
      <c r="C189" s="151"/>
      <c r="D189" s="494"/>
      <c r="E189" s="494"/>
      <c r="F189" s="495"/>
      <c r="G189" s="517"/>
    </row>
    <row r="190" spans="1:7" ht="35.1" customHeight="1" x14ac:dyDescent="0.2">
      <c r="A190" s="491" t="s">
        <v>17</v>
      </c>
      <c r="B190" s="494" t="s">
        <v>186</v>
      </c>
      <c r="C190" s="515"/>
      <c r="D190" s="494" t="s">
        <v>1</v>
      </c>
      <c r="E190" s="494" t="s">
        <v>97</v>
      </c>
      <c r="F190" s="495" t="s">
        <v>126</v>
      </c>
      <c r="G190" s="517">
        <v>115</v>
      </c>
    </row>
    <row r="191" spans="1:7" ht="35.1" customHeight="1" x14ac:dyDescent="0.2">
      <c r="A191" s="491" t="s">
        <v>17</v>
      </c>
      <c r="B191" s="494" t="s">
        <v>186</v>
      </c>
      <c r="C191" s="494" t="s">
        <v>280</v>
      </c>
      <c r="D191" s="494" t="s">
        <v>1</v>
      </c>
      <c r="E191" s="494" t="s">
        <v>281</v>
      </c>
      <c r="F191" s="516" t="s">
        <v>345</v>
      </c>
      <c r="G191" s="517">
        <v>135</v>
      </c>
    </row>
    <row r="192" spans="1:7" ht="35.1" customHeight="1" x14ac:dyDescent="0.2">
      <c r="A192" s="491" t="s">
        <v>17</v>
      </c>
      <c r="B192" s="494" t="s">
        <v>186</v>
      </c>
      <c r="C192" s="515"/>
      <c r="D192" s="494" t="s">
        <v>1</v>
      </c>
      <c r="E192" s="494" t="s">
        <v>51</v>
      </c>
      <c r="F192" s="516" t="s">
        <v>128</v>
      </c>
      <c r="G192" s="517">
        <v>135</v>
      </c>
    </row>
    <row r="193" spans="1:7" ht="35.1" customHeight="1" x14ac:dyDescent="0.2">
      <c r="A193" s="491" t="s">
        <v>17</v>
      </c>
      <c r="B193" s="494" t="s">
        <v>186</v>
      </c>
      <c r="C193" s="494" t="s">
        <v>280</v>
      </c>
      <c r="D193" s="494" t="s">
        <v>1</v>
      </c>
      <c r="E193" s="494" t="s">
        <v>295</v>
      </c>
      <c r="F193" s="516" t="s">
        <v>347</v>
      </c>
      <c r="G193" s="517">
        <v>150</v>
      </c>
    </row>
    <row r="194" spans="1:7" ht="35.1" customHeight="1" x14ac:dyDescent="0.2">
      <c r="A194" s="491" t="s">
        <v>17</v>
      </c>
      <c r="B194" s="494" t="s">
        <v>186</v>
      </c>
      <c r="C194" s="494"/>
      <c r="D194" s="494" t="s">
        <v>1</v>
      </c>
      <c r="E194" s="494" t="s">
        <v>374</v>
      </c>
      <c r="F194" s="516" t="s">
        <v>620</v>
      </c>
      <c r="G194" s="517">
        <v>148</v>
      </c>
    </row>
    <row r="195" spans="1:7" ht="35.1" customHeight="1" x14ac:dyDescent="0.2">
      <c r="A195" s="491" t="s">
        <v>17</v>
      </c>
      <c r="B195" s="494" t="s">
        <v>186</v>
      </c>
      <c r="C195" s="494" t="s">
        <v>280</v>
      </c>
      <c r="D195" s="494" t="s">
        <v>1</v>
      </c>
      <c r="E195" s="494" t="s">
        <v>336</v>
      </c>
      <c r="F195" s="516" t="s">
        <v>622</v>
      </c>
      <c r="G195" s="517">
        <v>163</v>
      </c>
    </row>
    <row r="196" spans="1:7" ht="35.1" customHeight="1" x14ac:dyDescent="0.2">
      <c r="A196" s="491" t="s">
        <v>17</v>
      </c>
      <c r="B196" s="494" t="s">
        <v>186</v>
      </c>
      <c r="C196" s="515"/>
      <c r="D196" s="494" t="s">
        <v>1</v>
      </c>
      <c r="E196" s="494" t="s">
        <v>53</v>
      </c>
      <c r="F196" s="516" t="s">
        <v>130</v>
      </c>
      <c r="G196" s="517">
        <v>150</v>
      </c>
    </row>
    <row r="197" spans="1:7" ht="35.1" customHeight="1" x14ac:dyDescent="0.2">
      <c r="A197" s="491" t="s">
        <v>17</v>
      </c>
      <c r="B197" s="494" t="s">
        <v>186</v>
      </c>
      <c r="C197" s="494" t="s">
        <v>280</v>
      </c>
      <c r="D197" s="494" t="s">
        <v>1</v>
      </c>
      <c r="E197" s="494" t="s">
        <v>323</v>
      </c>
      <c r="F197" s="516" t="s">
        <v>349</v>
      </c>
      <c r="G197" s="517">
        <v>172</v>
      </c>
    </row>
    <row r="198" spans="1:7" ht="35.1" customHeight="1" x14ac:dyDescent="0.2">
      <c r="A198" s="491" t="s">
        <v>17</v>
      </c>
      <c r="B198" s="494" t="s">
        <v>186</v>
      </c>
      <c r="C198" s="494" t="s">
        <v>286</v>
      </c>
      <c r="D198" s="494" t="s">
        <v>1</v>
      </c>
      <c r="E198" s="494" t="s">
        <v>308</v>
      </c>
      <c r="F198" s="516" t="s">
        <v>237</v>
      </c>
      <c r="G198" s="517">
        <v>225</v>
      </c>
    </row>
    <row r="199" spans="1:7" ht="35.1" customHeight="1" x14ac:dyDescent="0.2">
      <c r="A199" s="491" t="s">
        <v>17</v>
      </c>
      <c r="B199" s="494" t="s">
        <v>186</v>
      </c>
      <c r="C199" s="515"/>
      <c r="D199" s="494" t="s">
        <v>0</v>
      </c>
      <c r="E199" s="494" t="s">
        <v>98</v>
      </c>
      <c r="F199" s="516" t="s">
        <v>127</v>
      </c>
      <c r="G199" s="517">
        <v>125</v>
      </c>
    </row>
    <row r="200" spans="1:7" ht="35.1" customHeight="1" x14ac:dyDescent="0.2">
      <c r="A200" s="491" t="s">
        <v>17</v>
      </c>
      <c r="B200" s="494" t="s">
        <v>186</v>
      </c>
      <c r="C200" s="494" t="s">
        <v>280</v>
      </c>
      <c r="D200" s="494" t="s">
        <v>0</v>
      </c>
      <c r="E200" s="494" t="s">
        <v>282</v>
      </c>
      <c r="F200" s="516" t="s">
        <v>346</v>
      </c>
      <c r="G200" s="517">
        <v>145</v>
      </c>
    </row>
    <row r="201" spans="1:7" ht="35.1" customHeight="1" x14ac:dyDescent="0.2">
      <c r="A201" s="491" t="s">
        <v>17</v>
      </c>
      <c r="B201" s="494" t="s">
        <v>186</v>
      </c>
      <c r="C201" s="515"/>
      <c r="D201" s="494" t="s">
        <v>0</v>
      </c>
      <c r="E201" s="494" t="s">
        <v>50</v>
      </c>
      <c r="F201" s="516" t="s">
        <v>129</v>
      </c>
      <c r="G201" s="517">
        <v>145</v>
      </c>
    </row>
    <row r="202" spans="1:7" ht="35.1" customHeight="1" x14ac:dyDescent="0.2">
      <c r="A202" s="491" t="s">
        <v>17</v>
      </c>
      <c r="B202" s="494" t="s">
        <v>186</v>
      </c>
      <c r="C202" s="494" t="s">
        <v>280</v>
      </c>
      <c r="D202" s="494" t="s">
        <v>0</v>
      </c>
      <c r="E202" s="494" t="s">
        <v>296</v>
      </c>
      <c r="F202" s="516" t="s">
        <v>348</v>
      </c>
      <c r="G202" s="517">
        <v>160</v>
      </c>
    </row>
    <row r="203" spans="1:7" ht="35.1" customHeight="1" x14ac:dyDescent="0.2">
      <c r="A203" s="491" t="s">
        <v>17</v>
      </c>
      <c r="B203" s="494" t="s">
        <v>186</v>
      </c>
      <c r="C203" s="494"/>
      <c r="D203" s="494" t="s">
        <v>0</v>
      </c>
      <c r="E203" s="494" t="s">
        <v>330</v>
      </c>
      <c r="F203" s="516" t="s">
        <v>621</v>
      </c>
      <c r="G203" s="517">
        <v>158</v>
      </c>
    </row>
    <row r="204" spans="1:7" ht="35.1" customHeight="1" x14ac:dyDescent="0.2">
      <c r="A204" s="491" t="s">
        <v>17</v>
      </c>
      <c r="B204" s="494" t="s">
        <v>186</v>
      </c>
      <c r="C204" s="494" t="s">
        <v>280</v>
      </c>
      <c r="D204" s="494" t="s">
        <v>0</v>
      </c>
      <c r="E204" s="494" t="s">
        <v>332</v>
      </c>
      <c r="F204" s="516" t="s">
        <v>623</v>
      </c>
      <c r="G204" s="517">
        <v>173</v>
      </c>
    </row>
    <row r="205" spans="1:7" ht="35.1" customHeight="1" x14ac:dyDescent="0.2">
      <c r="A205" s="491" t="s">
        <v>17</v>
      </c>
      <c r="B205" s="494" t="s">
        <v>186</v>
      </c>
      <c r="C205" s="515"/>
      <c r="D205" s="494" t="s">
        <v>0</v>
      </c>
      <c r="E205" s="494" t="s">
        <v>52</v>
      </c>
      <c r="F205" s="516" t="s">
        <v>131</v>
      </c>
      <c r="G205" s="517">
        <v>160</v>
      </c>
    </row>
    <row r="206" spans="1:7" ht="35.1" customHeight="1" x14ac:dyDescent="0.2">
      <c r="A206" s="491" t="s">
        <v>17</v>
      </c>
      <c r="B206" s="494" t="s">
        <v>186</v>
      </c>
      <c r="C206" s="494" t="s">
        <v>280</v>
      </c>
      <c r="D206" s="494" t="s">
        <v>0</v>
      </c>
      <c r="E206" s="494" t="s">
        <v>298</v>
      </c>
      <c r="F206" s="516" t="s">
        <v>350</v>
      </c>
      <c r="G206" s="517">
        <v>182</v>
      </c>
    </row>
    <row r="207" spans="1:7" ht="35.1" customHeight="1" x14ac:dyDescent="0.2">
      <c r="A207" s="491" t="s">
        <v>17</v>
      </c>
      <c r="B207" s="494" t="s">
        <v>186</v>
      </c>
      <c r="C207" s="494" t="s">
        <v>286</v>
      </c>
      <c r="D207" s="494" t="s">
        <v>0</v>
      </c>
      <c r="E207" s="494" t="s">
        <v>309</v>
      </c>
      <c r="F207" s="516" t="s">
        <v>238</v>
      </c>
      <c r="G207" s="517">
        <v>235</v>
      </c>
    </row>
    <row r="208" spans="1:7" ht="35.1" customHeight="1" x14ac:dyDescent="0.2">
      <c r="A208" s="491" t="s">
        <v>17</v>
      </c>
      <c r="B208" s="494" t="s">
        <v>186</v>
      </c>
      <c r="C208" s="494" t="s">
        <v>284</v>
      </c>
      <c r="D208" s="494" t="s">
        <v>34</v>
      </c>
      <c r="E208" s="494" t="s">
        <v>285</v>
      </c>
      <c r="F208" s="516" t="s">
        <v>145</v>
      </c>
      <c r="G208" s="517">
        <v>185</v>
      </c>
    </row>
    <row r="209" spans="1:7" ht="35.1" customHeight="1" x14ac:dyDescent="0.2">
      <c r="A209" s="491" t="s">
        <v>17</v>
      </c>
      <c r="B209" s="494" t="s">
        <v>186</v>
      </c>
      <c r="C209" s="494" t="s">
        <v>284</v>
      </c>
      <c r="D209" s="494" t="s">
        <v>34</v>
      </c>
      <c r="E209" s="494" t="s">
        <v>292</v>
      </c>
      <c r="F209" s="516" t="s">
        <v>132</v>
      </c>
      <c r="G209" s="517">
        <v>199</v>
      </c>
    </row>
    <row r="210" spans="1:7" ht="35.1" customHeight="1" x14ac:dyDescent="0.2">
      <c r="A210" s="491"/>
      <c r="B210" s="494"/>
      <c r="C210" s="494"/>
      <c r="D210" s="494"/>
      <c r="E210" s="494"/>
      <c r="F210" s="516"/>
      <c r="G210" s="517"/>
    </row>
    <row r="211" spans="1:7" ht="35.1" customHeight="1" x14ac:dyDescent="0.2">
      <c r="A211" s="491" t="s">
        <v>43</v>
      </c>
      <c r="B211" s="494" t="s">
        <v>409</v>
      </c>
      <c r="C211" s="515" t="s">
        <v>39</v>
      </c>
      <c r="D211" s="494" t="s">
        <v>1</v>
      </c>
      <c r="E211" s="494" t="s">
        <v>97</v>
      </c>
      <c r="F211" s="495" t="s">
        <v>133</v>
      </c>
      <c r="G211" s="517">
        <v>89</v>
      </c>
    </row>
    <row r="212" spans="1:7" ht="35.1" customHeight="1" x14ac:dyDescent="0.2">
      <c r="A212" s="491" t="s">
        <v>43</v>
      </c>
      <c r="B212" s="494" t="s">
        <v>409</v>
      </c>
      <c r="C212" s="515" t="s">
        <v>39</v>
      </c>
      <c r="D212" s="494" t="s">
        <v>1</v>
      </c>
      <c r="E212" s="494" t="s">
        <v>51</v>
      </c>
      <c r="F212" s="495" t="s">
        <v>134</v>
      </c>
      <c r="G212" s="517">
        <v>109</v>
      </c>
    </row>
    <row r="213" spans="1:7" ht="35.1" customHeight="1" x14ac:dyDescent="0.2">
      <c r="A213" s="491" t="s">
        <v>43</v>
      </c>
      <c r="B213" s="494" t="s">
        <v>409</v>
      </c>
      <c r="C213" s="515" t="s">
        <v>351</v>
      </c>
      <c r="D213" s="494" t="s">
        <v>34</v>
      </c>
      <c r="E213" s="494" t="s">
        <v>285</v>
      </c>
      <c r="F213" s="495" t="s">
        <v>144</v>
      </c>
      <c r="G213" s="517">
        <v>169</v>
      </c>
    </row>
    <row r="214" spans="1:7" ht="35.1" customHeight="1" x14ac:dyDescent="0.2">
      <c r="A214" s="530"/>
      <c r="B214" s="531"/>
      <c r="C214" s="531"/>
      <c r="D214" s="531"/>
      <c r="E214" s="531"/>
      <c r="F214" s="532"/>
      <c r="G214" s="531"/>
    </row>
    <row r="215" spans="1:7" ht="35.1" customHeight="1" x14ac:dyDescent="0.2">
      <c r="A215" s="533" t="s">
        <v>43</v>
      </c>
      <c r="B215" s="534" t="s">
        <v>91</v>
      </c>
      <c r="C215" s="534"/>
      <c r="D215" s="534" t="s">
        <v>1</v>
      </c>
      <c r="E215" s="534" t="s">
        <v>97</v>
      </c>
      <c r="F215" s="535" t="s">
        <v>538</v>
      </c>
      <c r="G215" s="517">
        <v>115</v>
      </c>
    </row>
    <row r="216" spans="1:7" ht="35.1" customHeight="1" x14ac:dyDescent="0.2">
      <c r="A216" s="533" t="s">
        <v>43</v>
      </c>
      <c r="B216" s="534" t="s">
        <v>91</v>
      </c>
      <c r="C216" s="534"/>
      <c r="D216" s="534" t="s">
        <v>1</v>
      </c>
      <c r="E216" s="534" t="s">
        <v>51</v>
      </c>
      <c r="F216" s="535" t="s">
        <v>539</v>
      </c>
      <c r="G216" s="517">
        <v>135</v>
      </c>
    </row>
    <row r="217" spans="1:7" ht="35.1" customHeight="1" x14ac:dyDescent="0.2">
      <c r="A217" s="533" t="s">
        <v>43</v>
      </c>
      <c r="B217" s="534" t="s">
        <v>91</v>
      </c>
      <c r="C217" s="534"/>
      <c r="D217" s="534" t="s">
        <v>1</v>
      </c>
      <c r="E217" s="534" t="s">
        <v>53</v>
      </c>
      <c r="F217" s="535" t="s">
        <v>540</v>
      </c>
      <c r="G217" s="517">
        <v>150</v>
      </c>
    </row>
    <row r="218" spans="1:7" ht="35.1" customHeight="1" x14ac:dyDescent="0.2"/>
    <row r="219" spans="1:7" ht="35.1" customHeight="1" x14ac:dyDescent="0.2"/>
    <row r="220" spans="1:7" ht="35.1" customHeight="1" x14ac:dyDescent="0.2"/>
    <row r="221" spans="1:7" ht="35.1" customHeight="1" x14ac:dyDescent="0.2"/>
    <row r="222" spans="1:7" ht="35.1" customHeight="1" x14ac:dyDescent="0.2"/>
    <row r="223" spans="1:7" ht="35.1" customHeight="1" x14ac:dyDescent="0.2"/>
    <row r="224" spans="1:7" ht="35.1" customHeight="1" x14ac:dyDescent="0.2"/>
    <row r="225" ht="35.1" customHeight="1" x14ac:dyDescent="0.2"/>
    <row r="226" ht="35.1" customHeight="1" x14ac:dyDescent="0.2"/>
    <row r="227" ht="35.1" customHeight="1" x14ac:dyDescent="0.2"/>
    <row r="228" ht="35.1" customHeight="1" x14ac:dyDescent="0.2"/>
    <row r="229" ht="35.1" customHeight="1" x14ac:dyDescent="0.2"/>
    <row r="230" ht="35.1" customHeight="1" x14ac:dyDescent="0.2"/>
    <row r="231" ht="35.1" customHeight="1" x14ac:dyDescent="0.2"/>
    <row r="232" ht="35.1" customHeight="1" x14ac:dyDescent="0.2"/>
    <row r="233" ht="35.1" customHeight="1" x14ac:dyDescent="0.2"/>
    <row r="234" ht="35.1" customHeight="1" x14ac:dyDescent="0.2"/>
    <row r="235" ht="35.1" customHeight="1" x14ac:dyDescent="0.2"/>
    <row r="236" ht="35.1" customHeight="1" x14ac:dyDescent="0.2"/>
    <row r="237" ht="35.1" customHeight="1" x14ac:dyDescent="0.2"/>
    <row r="238" ht="35.1" customHeight="1" x14ac:dyDescent="0.2"/>
    <row r="239" ht="35.1" customHeight="1" x14ac:dyDescent="0.2"/>
    <row r="240" ht="35.1" customHeight="1" x14ac:dyDescent="0.2"/>
    <row r="241" ht="35.1" customHeight="1" x14ac:dyDescent="0.2"/>
    <row r="242" ht="35.1" customHeight="1" x14ac:dyDescent="0.2"/>
    <row r="243" ht="35.1" customHeight="1" x14ac:dyDescent="0.2"/>
    <row r="244" ht="35.1" customHeight="1" x14ac:dyDescent="0.2"/>
    <row r="245" ht="35.1" customHeight="1" x14ac:dyDescent="0.2"/>
    <row r="246" ht="35.1" customHeight="1" x14ac:dyDescent="0.2"/>
    <row r="247" ht="35.1" customHeight="1" x14ac:dyDescent="0.2"/>
    <row r="248" ht="35.1" customHeight="1" x14ac:dyDescent="0.2"/>
    <row r="249" ht="35.1" customHeight="1" x14ac:dyDescent="0.2"/>
    <row r="250" ht="35.1" customHeight="1" x14ac:dyDescent="0.2"/>
    <row r="251" ht="35.1" customHeight="1" x14ac:dyDescent="0.2"/>
    <row r="252" ht="35.1" customHeight="1" x14ac:dyDescent="0.2"/>
    <row r="253" ht="35.1" customHeight="1" x14ac:dyDescent="0.2"/>
    <row r="254" ht="35.1" customHeight="1" x14ac:dyDescent="0.2"/>
    <row r="255" ht="35.1" customHeight="1" x14ac:dyDescent="0.2"/>
    <row r="256" ht="35.1" customHeight="1" x14ac:dyDescent="0.2"/>
    <row r="257" ht="35.1" customHeight="1" x14ac:dyDescent="0.2"/>
    <row r="258" ht="35.1" customHeight="1" x14ac:dyDescent="0.2"/>
    <row r="259" ht="35.1" customHeight="1" x14ac:dyDescent="0.2"/>
  </sheetData>
  <sheetProtection autoFilter="0"/>
  <autoFilter ref="A7:F2213" xr:uid="{00000000-0009-0000-0000-000002000000}"/>
  <mergeCells count="3">
    <mergeCell ref="A5:G5"/>
    <mergeCell ref="A2:G2"/>
    <mergeCell ref="A3:F3"/>
  </mergeCells>
  <hyperlinks>
    <hyperlink ref="A3" location="'Product Guide Help'!A1" display="See the Product Guide Help sheet for any questions using the Product Guide Pull Down Menu's." xr:uid="{00000000-0004-0000-0200-000000000000}"/>
  </hyperlinks>
  <pageMargins left="0.7" right="0.7" top="0.75" bottom="0.75" header="0.3" footer="0.3"/>
  <pageSetup scale="1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6094D-17D7-45E3-964B-CCCB4C629EBD}">
  <dimension ref="A1:D28"/>
  <sheetViews>
    <sheetView showGridLines="0" zoomScale="94" zoomScaleNormal="94" workbookViewId="0">
      <selection activeCell="F13" sqref="F13"/>
    </sheetView>
  </sheetViews>
  <sheetFormatPr defaultRowHeight="15" x14ac:dyDescent="0.2"/>
  <cols>
    <col min="1" max="1" width="28.7109375" style="282" customWidth="1"/>
    <col min="2" max="2" width="50.7109375" style="283" customWidth="1"/>
    <col min="3" max="3" width="45.7109375" style="280" customWidth="1"/>
    <col min="4" max="16384" width="9.140625" style="280"/>
  </cols>
  <sheetData>
    <row r="1" spans="1:4" s="281" customFormat="1" ht="20.100000000000001" customHeight="1" x14ac:dyDescent="0.2">
      <c r="A1" s="353" t="s">
        <v>627</v>
      </c>
      <c r="B1" s="353"/>
      <c r="C1" s="353"/>
      <c r="D1" s="353"/>
    </row>
    <row r="2" spans="1:4" ht="19.5" customHeight="1" x14ac:dyDescent="0.2"/>
    <row r="3" spans="1:4" ht="20.100000000000001" customHeight="1" x14ac:dyDescent="0.2">
      <c r="A3" s="284" t="s">
        <v>440</v>
      </c>
      <c r="B3" s="285" t="s">
        <v>441</v>
      </c>
    </row>
    <row r="4" spans="1:4" ht="20.100000000000001" customHeight="1" x14ac:dyDescent="0.2">
      <c r="A4" s="284" t="s">
        <v>442</v>
      </c>
      <c r="B4" s="285" t="s">
        <v>443</v>
      </c>
    </row>
    <row r="5" spans="1:4" ht="20.100000000000001" customHeight="1" x14ac:dyDescent="0.2">
      <c r="A5" s="284" t="s">
        <v>444</v>
      </c>
      <c r="B5" s="285" t="s">
        <v>445</v>
      </c>
    </row>
    <row r="6" spans="1:4" ht="20.100000000000001" customHeight="1" x14ac:dyDescent="0.2">
      <c r="A6" s="284" t="s">
        <v>446</v>
      </c>
      <c r="B6" s="285" t="s">
        <v>628</v>
      </c>
    </row>
    <row r="7" spans="1:4" ht="20.100000000000001" customHeight="1" x14ac:dyDescent="0.2">
      <c r="A7" s="284" t="s">
        <v>447</v>
      </c>
      <c r="B7" s="285" t="s">
        <v>448</v>
      </c>
    </row>
    <row r="8" spans="1:4" ht="20.100000000000001" customHeight="1" x14ac:dyDescent="0.2">
      <c r="A8" s="284" t="s">
        <v>449</v>
      </c>
      <c r="B8" s="285" t="s">
        <v>629</v>
      </c>
    </row>
    <row r="9" spans="1:4" ht="20.100000000000001" customHeight="1" x14ac:dyDescent="0.2">
      <c r="A9" s="284" t="s">
        <v>451</v>
      </c>
      <c r="B9" s="285" t="s">
        <v>630</v>
      </c>
    </row>
    <row r="10" spans="1:4" ht="20.100000000000001" customHeight="1" x14ac:dyDescent="0.2">
      <c r="A10" s="284" t="s">
        <v>453</v>
      </c>
      <c r="B10" s="285" t="s">
        <v>631</v>
      </c>
    </row>
    <row r="11" spans="1:4" ht="20.100000000000001" customHeight="1" x14ac:dyDescent="0.2">
      <c r="A11" s="284" t="s">
        <v>454</v>
      </c>
      <c r="B11" s="285" t="s">
        <v>632</v>
      </c>
    </row>
    <row r="12" spans="1:4" ht="20.100000000000001" customHeight="1" x14ac:dyDescent="0.2">
      <c r="A12" s="284" t="s">
        <v>455</v>
      </c>
      <c r="B12" s="285" t="s">
        <v>633</v>
      </c>
    </row>
    <row r="13" spans="1:4" ht="20.100000000000001" customHeight="1" x14ac:dyDescent="0.2">
      <c r="A13" s="284" t="s">
        <v>458</v>
      </c>
      <c r="B13" s="294" t="s">
        <v>656</v>
      </c>
    </row>
    <row r="14" spans="1:4" ht="20.100000000000001" customHeight="1" x14ac:dyDescent="0.2">
      <c r="A14" s="284" t="s">
        <v>459</v>
      </c>
      <c r="B14" s="285" t="s">
        <v>634</v>
      </c>
    </row>
    <row r="15" spans="1:4" ht="20.100000000000001" customHeight="1" x14ac:dyDescent="0.2">
      <c r="A15" s="209" t="s">
        <v>456</v>
      </c>
      <c r="B15" s="210" t="s">
        <v>635</v>
      </c>
    </row>
    <row r="16" spans="1:4" s="208" customFormat="1" ht="30" customHeight="1" x14ac:dyDescent="0.2">
      <c r="A16" s="284" t="s">
        <v>472</v>
      </c>
      <c r="B16" s="286" t="s">
        <v>513</v>
      </c>
    </row>
    <row r="17" spans="1:3" s="208" customFormat="1" ht="30" customHeight="1" x14ac:dyDescent="0.2">
      <c r="A17" s="285" t="s">
        <v>636</v>
      </c>
      <c r="B17" s="293" t="s">
        <v>655</v>
      </c>
    </row>
    <row r="18" spans="1:3" ht="20.100000000000001" customHeight="1" x14ac:dyDescent="0.2">
      <c r="A18" s="213" t="s">
        <v>475</v>
      </c>
      <c r="B18" s="295" t="s">
        <v>637</v>
      </c>
    </row>
    <row r="19" spans="1:3" ht="20.100000000000001" customHeight="1" x14ac:dyDescent="0.2">
      <c r="A19" s="300" t="s">
        <v>639</v>
      </c>
      <c r="B19" s="301" t="s">
        <v>638</v>
      </c>
    </row>
    <row r="20" spans="1:3" ht="20.100000000000001" customHeight="1" x14ac:dyDescent="0.2">
      <c r="A20" s="213" t="s">
        <v>476</v>
      </c>
      <c r="B20" s="213" t="s">
        <v>477</v>
      </c>
    </row>
    <row r="21" spans="1:3" ht="20.100000000000001" customHeight="1" x14ac:dyDescent="0.2">
      <c r="A21" s="213" t="s">
        <v>478</v>
      </c>
      <c r="B21" s="213" t="s">
        <v>479</v>
      </c>
    </row>
    <row r="22" spans="1:3" ht="20.100000000000001" customHeight="1" x14ac:dyDescent="0.2">
      <c r="A22" s="213" t="s">
        <v>480</v>
      </c>
      <c r="B22" s="213" t="s">
        <v>481</v>
      </c>
    </row>
    <row r="23" spans="1:3" ht="20.100000000000001" customHeight="1" x14ac:dyDescent="0.2">
      <c r="A23" s="213" t="s">
        <v>482</v>
      </c>
      <c r="B23" s="213" t="s">
        <v>483</v>
      </c>
    </row>
    <row r="24" spans="1:3" ht="20.100000000000001" customHeight="1" x14ac:dyDescent="0.2">
      <c r="A24" s="213" t="s">
        <v>484</v>
      </c>
      <c r="B24" s="213" t="s">
        <v>485</v>
      </c>
    </row>
    <row r="25" spans="1:3" ht="20.100000000000001" customHeight="1" x14ac:dyDescent="0.2">
      <c r="A25" s="213" t="s">
        <v>486</v>
      </c>
      <c r="B25" s="213" t="s">
        <v>487</v>
      </c>
    </row>
    <row r="26" spans="1:3" ht="20.100000000000001" customHeight="1" x14ac:dyDescent="0.2">
      <c r="A26" s="301" t="s">
        <v>488</v>
      </c>
      <c r="B26" s="302" t="s">
        <v>694</v>
      </c>
    </row>
    <row r="27" spans="1:3" ht="20.100000000000001" customHeight="1" x14ac:dyDescent="0.2">
      <c r="A27" s="287"/>
      <c r="B27" s="288"/>
      <c r="C27" s="289"/>
    </row>
    <row r="28" spans="1:3" ht="20.100000000000001" customHeight="1" x14ac:dyDescent="0.2">
      <c r="A28" s="354" t="s">
        <v>688</v>
      </c>
      <c r="B28" s="355"/>
      <c r="C28" s="355"/>
    </row>
  </sheetData>
  <mergeCells count="2">
    <mergeCell ref="A1:D1"/>
    <mergeCell ref="A28:C28"/>
  </mergeCells>
  <pageMargins left="0.25" right="0.25" top="0.75" bottom="0.75" header="0.3" footer="0.3"/>
  <pageSetup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K70"/>
  <sheetViews>
    <sheetView showGridLines="0" zoomScale="89" zoomScaleNormal="89" workbookViewId="0">
      <selection sqref="A1:H1"/>
    </sheetView>
  </sheetViews>
  <sheetFormatPr defaultColWidth="9.140625" defaultRowHeight="12.75" x14ac:dyDescent="0.2"/>
  <cols>
    <col min="1" max="1" width="39.42578125" style="8" customWidth="1"/>
    <col min="2" max="2" width="24.85546875" style="9" customWidth="1"/>
    <col min="3" max="3" width="14.42578125" style="10" customWidth="1"/>
    <col min="4" max="4" width="3.28515625" style="9" customWidth="1"/>
    <col min="5" max="5" width="12.28515625" style="9" customWidth="1"/>
    <col min="6" max="6" width="3.140625" style="9" customWidth="1"/>
    <col min="7" max="7" width="4.85546875" style="9" customWidth="1"/>
    <col min="8" max="8" width="14.7109375" style="15" customWidth="1"/>
    <col min="9" max="9" width="6.42578125" style="40" customWidth="1"/>
    <col min="10" max="10" width="6.42578125" style="42" customWidth="1"/>
    <col min="11" max="11" width="10.85546875" style="14" customWidth="1"/>
    <col min="12" max="13" width="9.140625" style="9"/>
    <col min="14" max="14" width="9.140625" style="9" customWidth="1"/>
    <col min="15" max="16384" width="9.140625" style="9"/>
  </cols>
  <sheetData>
    <row r="1" spans="1:8" s="141" customFormat="1" ht="32.25" customHeight="1" x14ac:dyDescent="0.2">
      <c r="A1" s="356" t="s">
        <v>626</v>
      </c>
      <c r="B1" s="356"/>
      <c r="C1" s="356"/>
      <c r="D1" s="356"/>
      <c r="E1" s="356"/>
      <c r="F1" s="356"/>
      <c r="G1" s="356"/>
      <c r="H1" s="356"/>
    </row>
    <row r="2" spans="1:8" s="143" customFormat="1" ht="45" customHeight="1" x14ac:dyDescent="0.2">
      <c r="A2" s="357" t="s">
        <v>742</v>
      </c>
      <c r="B2" s="358"/>
      <c r="C2" s="358"/>
      <c r="D2" s="358"/>
      <c r="E2" s="358"/>
      <c r="F2" s="358"/>
      <c r="G2" s="358"/>
      <c r="H2" s="358"/>
    </row>
    <row r="3" spans="1:8" s="142" customFormat="1" ht="27.75" customHeight="1" x14ac:dyDescent="0.2">
      <c r="A3" s="359" t="s">
        <v>671</v>
      </c>
      <c r="B3" s="359"/>
      <c r="C3" s="359"/>
      <c r="D3" s="359"/>
      <c r="E3" s="359"/>
      <c r="F3" s="359"/>
      <c r="G3" s="359"/>
      <c r="H3" s="359"/>
    </row>
    <row r="4" spans="1:8" ht="18" customHeight="1" x14ac:dyDescent="0.2">
      <c r="A4" s="360" t="s">
        <v>730</v>
      </c>
      <c r="B4" s="360"/>
      <c r="C4" s="361" t="s">
        <v>27</v>
      </c>
      <c r="D4" s="33"/>
      <c r="E4" s="7"/>
    </row>
    <row r="5" spans="1:8" ht="47.25" customHeight="1" x14ac:dyDescent="0.2">
      <c r="A5" s="362" t="s">
        <v>170</v>
      </c>
      <c r="B5" s="362"/>
      <c r="C5" s="361"/>
      <c r="D5" s="33"/>
      <c r="E5" s="7"/>
    </row>
    <row r="6" spans="1:8" ht="12.95" customHeight="1" x14ac:dyDescent="0.2">
      <c r="A6" s="364" t="s">
        <v>677</v>
      </c>
      <c r="B6" s="364"/>
      <c r="C6" s="12">
        <v>30</v>
      </c>
      <c r="D6" s="33"/>
      <c r="E6" s="7"/>
    </row>
    <row r="7" spans="1:8" ht="15" customHeight="1" x14ac:dyDescent="0.2"/>
    <row r="8" spans="1:8" ht="18" customHeight="1" x14ac:dyDescent="0.2">
      <c r="A8" s="360" t="s">
        <v>731</v>
      </c>
      <c r="B8" s="360"/>
      <c r="C8" s="361" t="s">
        <v>27</v>
      </c>
      <c r="D8" s="33"/>
      <c r="E8" s="7"/>
    </row>
    <row r="9" spans="1:8" ht="68.25" customHeight="1" x14ac:dyDescent="0.2">
      <c r="A9" s="362" t="s">
        <v>732</v>
      </c>
      <c r="B9" s="362"/>
      <c r="C9" s="361"/>
      <c r="D9" s="33"/>
      <c r="E9" s="7"/>
    </row>
    <row r="10" spans="1:8" ht="12.95" customHeight="1" x14ac:dyDescent="0.2">
      <c r="A10" s="363" t="s">
        <v>163</v>
      </c>
      <c r="B10" s="363"/>
      <c r="C10" s="12">
        <v>30</v>
      </c>
      <c r="D10" s="33"/>
      <c r="E10" s="7"/>
    </row>
    <row r="11" spans="1:8" x14ac:dyDescent="0.2">
      <c r="A11" s="363" t="s">
        <v>164</v>
      </c>
      <c r="B11" s="363"/>
      <c r="C11" s="12">
        <v>30</v>
      </c>
      <c r="D11" s="33"/>
      <c r="E11" s="7"/>
    </row>
    <row r="12" spans="1:8" ht="15" customHeight="1" x14ac:dyDescent="0.2"/>
    <row r="13" spans="1:8" ht="28.5" customHeight="1" x14ac:dyDescent="0.2">
      <c r="A13" s="368" t="s">
        <v>733</v>
      </c>
      <c r="B13" s="369"/>
      <c r="C13" s="361" t="s">
        <v>27</v>
      </c>
      <c r="D13" s="33"/>
      <c r="E13" s="7"/>
    </row>
    <row r="14" spans="1:8" ht="77.25" customHeight="1" x14ac:dyDescent="0.2">
      <c r="A14" s="362" t="s">
        <v>735</v>
      </c>
      <c r="B14" s="362"/>
      <c r="C14" s="361"/>
      <c r="D14" s="33"/>
      <c r="E14" s="7"/>
    </row>
    <row r="15" spans="1:8" ht="12.95" customHeight="1" x14ac:dyDescent="0.2">
      <c r="A15" s="363" t="s">
        <v>187</v>
      </c>
      <c r="B15" s="363"/>
      <c r="C15" s="12">
        <v>40</v>
      </c>
      <c r="D15" s="33"/>
      <c r="E15" s="7"/>
    </row>
    <row r="16" spans="1:8" x14ac:dyDescent="0.2">
      <c r="A16" s="363" t="s">
        <v>188</v>
      </c>
      <c r="B16" s="363"/>
      <c r="C16" s="12">
        <v>40</v>
      </c>
      <c r="D16" s="33"/>
      <c r="E16" s="7"/>
    </row>
    <row r="18" spans="1:11" ht="18" customHeight="1" x14ac:dyDescent="0.2">
      <c r="A18" s="360" t="s">
        <v>675</v>
      </c>
      <c r="B18" s="360"/>
      <c r="C18" s="361" t="s">
        <v>27</v>
      </c>
      <c r="D18" s="33"/>
      <c r="E18" s="7"/>
    </row>
    <row r="19" spans="1:11" ht="27" customHeight="1" x14ac:dyDescent="0.2">
      <c r="A19" s="362" t="s">
        <v>676</v>
      </c>
      <c r="B19" s="362"/>
      <c r="C19" s="361"/>
      <c r="D19" s="33"/>
      <c r="E19" s="7"/>
    </row>
    <row r="20" spans="1:11" ht="12.95" customHeight="1" x14ac:dyDescent="0.2">
      <c r="A20" s="364" t="s">
        <v>678</v>
      </c>
      <c r="B20" s="364"/>
      <c r="C20" s="12">
        <v>30</v>
      </c>
      <c r="D20" s="33"/>
      <c r="E20" s="7"/>
    </row>
    <row r="21" spans="1:11" ht="15" customHeight="1" x14ac:dyDescent="0.2"/>
    <row r="22" spans="1:11" ht="28.5" customHeight="1" x14ac:dyDescent="0.2">
      <c r="A22" s="368" t="s">
        <v>191</v>
      </c>
      <c r="B22" s="369"/>
      <c r="C22" s="361" t="s">
        <v>27</v>
      </c>
      <c r="D22" s="33"/>
      <c r="E22" s="7"/>
    </row>
    <row r="23" spans="1:11" ht="77.25" customHeight="1" x14ac:dyDescent="0.2">
      <c r="A23" s="362" t="s">
        <v>734</v>
      </c>
      <c r="B23" s="362"/>
      <c r="C23" s="361"/>
      <c r="D23" s="33"/>
      <c r="E23" s="7"/>
    </row>
    <row r="24" spans="1:11" ht="12.95" customHeight="1" x14ac:dyDescent="0.2">
      <c r="A24" s="338" t="s">
        <v>206</v>
      </c>
      <c r="B24" s="337" t="s">
        <v>192</v>
      </c>
      <c r="C24" s="12">
        <v>13</v>
      </c>
      <c r="D24" s="33"/>
      <c r="E24" s="45"/>
      <c r="F24" s="46"/>
      <c r="G24" s="46"/>
      <c r="H24" s="50"/>
      <c r="I24" s="48"/>
      <c r="J24" s="49"/>
      <c r="K24" s="51"/>
    </row>
    <row r="25" spans="1:11" ht="12.95" customHeight="1" x14ac:dyDescent="0.2">
      <c r="A25" s="38" t="s">
        <v>207</v>
      </c>
      <c r="B25" s="37" t="s">
        <v>262</v>
      </c>
      <c r="C25" s="11">
        <f>E25*H25</f>
        <v>104</v>
      </c>
      <c r="D25" s="7"/>
      <c r="E25" s="45">
        <v>0.8</v>
      </c>
      <c r="F25" s="45"/>
      <c r="G25" s="46"/>
      <c r="H25" s="47">
        <f>I25*J25</f>
        <v>130</v>
      </c>
      <c r="I25" s="48">
        <v>13</v>
      </c>
      <c r="J25" s="49">
        <v>10</v>
      </c>
      <c r="K25" s="47">
        <v>104</v>
      </c>
    </row>
    <row r="26" spans="1:11" ht="12.95" customHeight="1" x14ac:dyDescent="0.2">
      <c r="A26" s="38" t="s">
        <v>208</v>
      </c>
      <c r="B26" s="37" t="s">
        <v>263</v>
      </c>
      <c r="C26" s="11">
        <v>250</v>
      </c>
      <c r="D26" s="7"/>
      <c r="E26" s="45">
        <v>0.77</v>
      </c>
      <c r="F26" s="45"/>
      <c r="G26" s="46"/>
      <c r="H26" s="47">
        <f t="shared" ref="H26:H28" si="0">I26*J26</f>
        <v>325</v>
      </c>
      <c r="I26" s="48">
        <v>13</v>
      </c>
      <c r="J26" s="49">
        <v>25</v>
      </c>
      <c r="K26" s="47">
        <v>250.25</v>
      </c>
    </row>
    <row r="27" spans="1:11" ht="12.95" customHeight="1" x14ac:dyDescent="0.2">
      <c r="A27" s="38" t="s">
        <v>209</v>
      </c>
      <c r="B27" s="37" t="s">
        <v>264</v>
      </c>
      <c r="C27" s="11">
        <f t="shared" ref="C27" si="1">E27*H27</f>
        <v>468</v>
      </c>
      <c r="D27" s="7"/>
      <c r="E27" s="45">
        <v>0.72</v>
      </c>
      <c r="F27" s="45"/>
      <c r="G27" s="46"/>
      <c r="H27" s="47">
        <f t="shared" si="0"/>
        <v>650</v>
      </c>
      <c r="I27" s="48">
        <v>13</v>
      </c>
      <c r="J27" s="49">
        <v>50</v>
      </c>
      <c r="K27" s="47">
        <v>468</v>
      </c>
    </row>
    <row r="28" spans="1:11" ht="12.95" customHeight="1" x14ac:dyDescent="0.2">
      <c r="A28" s="38" t="s">
        <v>210</v>
      </c>
      <c r="B28" s="37" t="s">
        <v>265</v>
      </c>
      <c r="C28" s="11">
        <v>870</v>
      </c>
      <c r="D28" s="7"/>
      <c r="E28" s="45">
        <v>0.67</v>
      </c>
      <c r="F28" s="45"/>
      <c r="G28" s="46"/>
      <c r="H28" s="47">
        <f t="shared" si="0"/>
        <v>1300</v>
      </c>
      <c r="I28" s="48">
        <v>13</v>
      </c>
      <c r="J28" s="49">
        <v>100</v>
      </c>
      <c r="K28" s="47">
        <v>871</v>
      </c>
    </row>
    <row r="29" spans="1:11" ht="15" customHeight="1" x14ac:dyDescent="0.2">
      <c r="A29" s="339"/>
      <c r="B29" s="339"/>
      <c r="C29" s="13"/>
      <c r="D29" s="7"/>
      <c r="E29" s="45"/>
      <c r="F29" s="46"/>
      <c r="G29" s="46"/>
      <c r="H29" s="50"/>
      <c r="I29" s="48"/>
      <c r="J29" s="49"/>
      <c r="K29" s="51"/>
    </row>
    <row r="30" spans="1:11" ht="27.75" customHeight="1" x14ac:dyDescent="0.2">
      <c r="A30" s="368" t="s">
        <v>180</v>
      </c>
      <c r="B30" s="369"/>
      <c r="C30" s="361" t="s">
        <v>27</v>
      </c>
      <c r="D30" s="33"/>
      <c r="E30" s="7"/>
    </row>
    <row r="31" spans="1:11" ht="27" customHeight="1" x14ac:dyDescent="0.2">
      <c r="A31" s="362" t="s">
        <v>181</v>
      </c>
      <c r="B31" s="362"/>
      <c r="C31" s="361"/>
      <c r="D31" s="33"/>
      <c r="E31" s="35"/>
      <c r="F31" s="35"/>
    </row>
    <row r="32" spans="1:11" ht="12.95" customHeight="1" x14ac:dyDescent="0.2">
      <c r="A32" s="363" t="s">
        <v>169</v>
      </c>
      <c r="B32" s="363"/>
      <c r="C32" s="11">
        <v>24</v>
      </c>
      <c r="D32" s="7"/>
      <c r="E32" s="7"/>
      <c r="F32" s="7"/>
    </row>
    <row r="33" spans="1:11" x14ac:dyDescent="0.2">
      <c r="A33" s="363" t="s">
        <v>168</v>
      </c>
      <c r="B33" s="363"/>
      <c r="C33" s="11">
        <v>24</v>
      </c>
      <c r="D33" s="7"/>
      <c r="E33" s="7"/>
      <c r="F33" s="7"/>
    </row>
    <row r="34" spans="1:11" ht="15" customHeight="1" x14ac:dyDescent="0.2">
      <c r="A34" s="339"/>
      <c r="B34" s="339"/>
      <c r="C34" s="13"/>
      <c r="D34" s="7"/>
      <c r="E34" s="7"/>
      <c r="F34" s="7"/>
    </row>
    <row r="35" spans="1:11" s="8" customFormat="1" ht="27.75" customHeight="1" x14ac:dyDescent="0.2">
      <c r="A35" s="370" t="s">
        <v>273</v>
      </c>
      <c r="B35" s="370"/>
      <c r="C35" s="361" t="s">
        <v>27</v>
      </c>
      <c r="D35" s="33"/>
      <c r="E35" s="7"/>
      <c r="F35" s="34"/>
      <c r="H35" s="16"/>
      <c r="I35" s="41"/>
      <c r="J35" s="43"/>
      <c r="K35" s="14"/>
    </row>
    <row r="36" spans="1:11" ht="36" customHeight="1" x14ac:dyDescent="0.2">
      <c r="A36" s="362" t="s">
        <v>266</v>
      </c>
      <c r="B36" s="362"/>
      <c r="C36" s="361"/>
      <c r="D36" s="33"/>
      <c r="E36" s="35"/>
      <c r="F36" s="35"/>
    </row>
    <row r="37" spans="1:11" ht="12.95" customHeight="1" x14ac:dyDescent="0.2">
      <c r="A37" s="38" t="s">
        <v>206</v>
      </c>
      <c r="B37" s="37" t="s">
        <v>167</v>
      </c>
      <c r="C37" s="11">
        <v>7.25</v>
      </c>
      <c r="D37" s="7"/>
      <c r="E37" s="7"/>
      <c r="F37" s="7"/>
      <c r="H37" s="44"/>
    </row>
    <row r="38" spans="1:11" ht="12.95" customHeight="1" x14ac:dyDescent="0.2">
      <c r="A38" s="38" t="s">
        <v>207</v>
      </c>
      <c r="B38" s="37" t="s">
        <v>211</v>
      </c>
      <c r="C38" s="11">
        <f>E38*H38</f>
        <v>58</v>
      </c>
      <c r="D38" s="7"/>
      <c r="E38" s="45">
        <v>0.8</v>
      </c>
      <c r="F38" s="45"/>
      <c r="G38" s="46"/>
      <c r="H38" s="47">
        <f>I38*J38</f>
        <v>72.5</v>
      </c>
      <c r="I38" s="47">
        <v>7.25</v>
      </c>
      <c r="J38" s="49">
        <v>10</v>
      </c>
      <c r="K38" s="47">
        <v>58</v>
      </c>
    </row>
    <row r="39" spans="1:11" ht="12.95" customHeight="1" x14ac:dyDescent="0.2">
      <c r="A39" s="38" t="s">
        <v>208</v>
      </c>
      <c r="B39" s="37" t="s">
        <v>212</v>
      </c>
      <c r="C39" s="11">
        <v>139</v>
      </c>
      <c r="D39" s="7"/>
      <c r="E39" s="45">
        <v>0.77</v>
      </c>
      <c r="F39" s="45"/>
      <c r="G39" s="46"/>
      <c r="H39" s="47">
        <f t="shared" ref="H39:H41" si="2">I39*J39</f>
        <v>181.25</v>
      </c>
      <c r="I39" s="47">
        <v>7.25</v>
      </c>
      <c r="J39" s="49">
        <v>25</v>
      </c>
      <c r="K39" s="47">
        <v>140.19999999999999</v>
      </c>
    </row>
    <row r="40" spans="1:11" ht="12.95" customHeight="1" x14ac:dyDescent="0.2">
      <c r="A40" s="38" t="s">
        <v>209</v>
      </c>
      <c r="B40" s="37" t="s">
        <v>213</v>
      </c>
      <c r="C40" s="11">
        <f t="shared" ref="C40" si="3">E40*H40</f>
        <v>261</v>
      </c>
      <c r="D40" s="7"/>
      <c r="E40" s="45">
        <v>0.72</v>
      </c>
      <c r="F40" s="45"/>
      <c r="G40" s="46"/>
      <c r="H40" s="47">
        <f t="shared" si="2"/>
        <v>362.5</v>
      </c>
      <c r="I40" s="47">
        <v>7.25</v>
      </c>
      <c r="J40" s="49">
        <v>50</v>
      </c>
      <c r="K40" s="47">
        <v>261.8</v>
      </c>
    </row>
    <row r="41" spans="1:11" ht="12.95" customHeight="1" x14ac:dyDescent="0.2">
      <c r="A41" s="38" t="s">
        <v>210</v>
      </c>
      <c r="B41" s="37" t="s">
        <v>214</v>
      </c>
      <c r="C41" s="11">
        <v>485</v>
      </c>
      <c r="D41" s="7"/>
      <c r="E41" s="45">
        <v>0.67</v>
      </c>
      <c r="F41" s="45"/>
      <c r="G41" s="46"/>
      <c r="H41" s="47">
        <f t="shared" si="2"/>
        <v>725</v>
      </c>
      <c r="I41" s="47">
        <v>7.25</v>
      </c>
      <c r="J41" s="49">
        <v>100</v>
      </c>
      <c r="K41" s="47">
        <v>486.2</v>
      </c>
    </row>
    <row r="42" spans="1:11" ht="12.95" customHeight="1" x14ac:dyDescent="0.2">
      <c r="A42" s="36"/>
      <c r="B42" s="36"/>
      <c r="D42" s="7"/>
      <c r="E42" s="7"/>
      <c r="F42" s="7"/>
    </row>
    <row r="43" spans="1:11" s="8" customFormat="1" ht="27.75" customHeight="1" x14ac:dyDescent="0.2">
      <c r="A43" s="370" t="s">
        <v>274</v>
      </c>
      <c r="B43" s="370"/>
      <c r="C43" s="361" t="s">
        <v>27</v>
      </c>
      <c r="D43" s="33"/>
      <c r="E43" s="7"/>
      <c r="F43" s="34"/>
      <c r="H43" s="16"/>
      <c r="I43" s="41"/>
      <c r="J43" s="43"/>
      <c r="K43" s="14"/>
    </row>
    <row r="44" spans="1:11" ht="36" customHeight="1" x14ac:dyDescent="0.2">
      <c r="A44" s="362" t="s">
        <v>272</v>
      </c>
      <c r="B44" s="362"/>
      <c r="C44" s="361"/>
      <c r="D44" s="33"/>
      <c r="E44" s="35"/>
      <c r="F44" s="35"/>
    </row>
    <row r="45" spans="1:11" ht="12.95" customHeight="1" x14ac:dyDescent="0.2">
      <c r="A45" s="38" t="s">
        <v>206</v>
      </c>
      <c r="B45" s="37" t="s">
        <v>267</v>
      </c>
      <c r="C45" s="11">
        <v>17.25</v>
      </c>
      <c r="D45" s="7"/>
      <c r="E45" s="7"/>
      <c r="F45" s="7"/>
      <c r="H45" s="44"/>
      <c r="K45" s="47">
        <v>20.25</v>
      </c>
    </row>
    <row r="46" spans="1:11" ht="12.95" customHeight="1" x14ac:dyDescent="0.2">
      <c r="A46" s="38" t="s">
        <v>207</v>
      </c>
      <c r="B46" s="37" t="s">
        <v>268</v>
      </c>
      <c r="C46" s="11">
        <f>E46*H46</f>
        <v>138</v>
      </c>
      <c r="D46" s="7"/>
      <c r="E46" s="45">
        <v>0.8</v>
      </c>
      <c r="F46" s="45"/>
      <c r="G46" s="46"/>
      <c r="H46" s="47">
        <f>I46*J46</f>
        <v>172.5</v>
      </c>
      <c r="I46" s="47">
        <v>17.25</v>
      </c>
      <c r="J46" s="49">
        <v>10</v>
      </c>
      <c r="K46" s="47">
        <v>162</v>
      </c>
    </row>
    <row r="47" spans="1:11" ht="12.95" customHeight="1" x14ac:dyDescent="0.2">
      <c r="A47" s="38" t="s">
        <v>208</v>
      </c>
      <c r="B47" s="37" t="s">
        <v>269</v>
      </c>
      <c r="C47" s="11">
        <v>332</v>
      </c>
      <c r="D47" s="7"/>
      <c r="E47" s="45">
        <v>0.77</v>
      </c>
      <c r="F47" s="45"/>
      <c r="G47" s="46"/>
      <c r="H47" s="47">
        <f t="shared" ref="H47:H49" si="4">I47*J47</f>
        <v>431.25</v>
      </c>
      <c r="I47" s="47">
        <v>17.25</v>
      </c>
      <c r="J47" s="49">
        <v>25</v>
      </c>
      <c r="K47" s="47">
        <v>389.8</v>
      </c>
    </row>
    <row r="48" spans="1:11" ht="12.95" customHeight="1" x14ac:dyDescent="0.2">
      <c r="A48" s="38" t="s">
        <v>209</v>
      </c>
      <c r="B48" s="37" t="s">
        <v>270</v>
      </c>
      <c r="C48" s="11">
        <f t="shared" ref="C48" si="5">E48*H48</f>
        <v>621</v>
      </c>
      <c r="D48" s="7"/>
      <c r="E48" s="45">
        <v>0.72</v>
      </c>
      <c r="F48" s="45"/>
      <c r="G48" s="46"/>
      <c r="H48" s="47">
        <f t="shared" si="4"/>
        <v>862.5</v>
      </c>
      <c r="I48" s="47">
        <v>17.25</v>
      </c>
      <c r="J48" s="49">
        <v>50</v>
      </c>
      <c r="K48" s="47">
        <v>729</v>
      </c>
    </row>
    <row r="49" spans="1:11" ht="12.95" customHeight="1" x14ac:dyDescent="0.2">
      <c r="A49" s="38" t="s">
        <v>210</v>
      </c>
      <c r="B49" s="37" t="s">
        <v>271</v>
      </c>
      <c r="C49" s="11">
        <v>1155</v>
      </c>
      <c r="D49" s="7"/>
      <c r="E49" s="45">
        <v>0.67</v>
      </c>
      <c r="F49" s="45"/>
      <c r="G49" s="46"/>
      <c r="H49" s="47">
        <f t="shared" si="4"/>
        <v>1725</v>
      </c>
      <c r="I49" s="47">
        <v>17.25</v>
      </c>
      <c r="J49" s="49">
        <v>100</v>
      </c>
      <c r="K49" s="47">
        <v>1356.75</v>
      </c>
    </row>
    <row r="50" spans="1:11" ht="12.95" customHeight="1" x14ac:dyDescent="0.2">
      <c r="A50" s="36"/>
      <c r="B50" s="36"/>
      <c r="D50" s="7"/>
      <c r="E50" s="7"/>
      <c r="F50" s="7"/>
    </row>
    <row r="51" spans="1:11" ht="22.7" customHeight="1" x14ac:dyDescent="0.2">
      <c r="A51" s="370" t="s">
        <v>165</v>
      </c>
      <c r="B51" s="370"/>
      <c r="C51" s="361" t="s">
        <v>27</v>
      </c>
      <c r="D51" s="33"/>
      <c r="E51" s="7"/>
      <c r="F51" s="7"/>
    </row>
    <row r="52" spans="1:11" ht="21.75" customHeight="1" x14ac:dyDescent="0.2">
      <c r="A52" s="362" t="s">
        <v>182</v>
      </c>
      <c r="B52" s="362"/>
      <c r="C52" s="361"/>
      <c r="D52" s="33"/>
      <c r="E52" s="35"/>
      <c r="F52" s="35"/>
    </row>
    <row r="53" spans="1:11" ht="12.95" customHeight="1" x14ac:dyDescent="0.2">
      <c r="A53" s="38" t="s">
        <v>206</v>
      </c>
      <c r="B53" s="37" t="s">
        <v>166</v>
      </c>
      <c r="C53" s="11">
        <v>1</v>
      </c>
      <c r="D53" s="7"/>
      <c r="E53" s="7"/>
    </row>
    <row r="54" spans="1:11" ht="12.95" customHeight="1" x14ac:dyDescent="0.2">
      <c r="A54" s="38" t="s">
        <v>207</v>
      </c>
      <c r="B54" s="39" t="s">
        <v>202</v>
      </c>
      <c r="C54" s="11">
        <f>E54*H54</f>
        <v>8</v>
      </c>
      <c r="D54" s="7"/>
      <c r="E54" s="45">
        <v>0.8</v>
      </c>
      <c r="F54" s="46"/>
      <c r="G54" s="46"/>
      <c r="H54" s="50">
        <f>I54*J54</f>
        <v>10</v>
      </c>
      <c r="I54" s="48">
        <v>1</v>
      </c>
      <c r="J54" s="49">
        <v>10</v>
      </c>
      <c r="K54" s="47">
        <f>M54*P54*Q54</f>
        <v>0</v>
      </c>
    </row>
    <row r="55" spans="1:11" ht="12.95" customHeight="1" x14ac:dyDescent="0.2">
      <c r="A55" s="38" t="s">
        <v>208</v>
      </c>
      <c r="B55" s="39" t="s">
        <v>203</v>
      </c>
      <c r="C55" s="11">
        <f t="shared" ref="C55:C57" si="6">E55*H55</f>
        <v>19.25</v>
      </c>
      <c r="D55" s="7"/>
      <c r="E55" s="45">
        <v>0.77</v>
      </c>
      <c r="F55" s="46"/>
      <c r="G55" s="46"/>
      <c r="H55" s="50">
        <f t="shared" ref="H55:H57" si="7">I55*J55</f>
        <v>25</v>
      </c>
      <c r="I55" s="48">
        <v>1</v>
      </c>
      <c r="J55" s="49">
        <v>25</v>
      </c>
      <c r="K55" s="47">
        <f>M55*P55*Q55</f>
        <v>0</v>
      </c>
    </row>
    <row r="56" spans="1:11" ht="12.95" customHeight="1" x14ac:dyDescent="0.2">
      <c r="A56" s="38" t="s">
        <v>209</v>
      </c>
      <c r="B56" s="39" t="s">
        <v>204</v>
      </c>
      <c r="C56" s="11">
        <f t="shared" si="6"/>
        <v>36</v>
      </c>
      <c r="D56" s="7"/>
      <c r="E56" s="45">
        <v>0.72</v>
      </c>
      <c r="F56" s="46"/>
      <c r="G56" s="46"/>
      <c r="H56" s="50">
        <f t="shared" si="7"/>
        <v>50</v>
      </c>
      <c r="I56" s="48">
        <v>1</v>
      </c>
      <c r="J56" s="49">
        <v>50</v>
      </c>
      <c r="K56" s="47">
        <f>M56*P56*Q56</f>
        <v>0</v>
      </c>
    </row>
    <row r="57" spans="1:11" ht="12.95" customHeight="1" x14ac:dyDescent="0.2">
      <c r="A57" s="38" t="s">
        <v>210</v>
      </c>
      <c r="B57" s="39" t="s">
        <v>205</v>
      </c>
      <c r="C57" s="11">
        <f t="shared" si="6"/>
        <v>67</v>
      </c>
      <c r="D57" s="7"/>
      <c r="E57" s="45">
        <v>0.67</v>
      </c>
      <c r="F57" s="46"/>
      <c r="G57" s="46"/>
      <c r="H57" s="50">
        <f t="shared" si="7"/>
        <v>100</v>
      </c>
      <c r="I57" s="48">
        <v>1</v>
      </c>
      <c r="J57" s="49">
        <v>100</v>
      </c>
      <c r="K57" s="47">
        <f>M57*P57*Q57</f>
        <v>0</v>
      </c>
    </row>
    <row r="58" spans="1:11" ht="12.95" customHeight="1" x14ac:dyDescent="0.2">
      <c r="A58" s="36"/>
      <c r="B58" s="36"/>
      <c r="D58" s="7"/>
      <c r="E58" s="7"/>
    </row>
    <row r="59" spans="1:11" ht="27.75" customHeight="1" x14ac:dyDescent="0.2">
      <c r="A59" s="370" t="s">
        <v>648</v>
      </c>
      <c r="B59" s="370"/>
      <c r="C59" s="361" t="s">
        <v>27</v>
      </c>
      <c r="D59" s="33"/>
      <c r="E59" s="7"/>
      <c r="F59" s="7"/>
    </row>
    <row r="60" spans="1:11" ht="37.5" customHeight="1" x14ac:dyDescent="0.2">
      <c r="A60" s="362" t="s">
        <v>183</v>
      </c>
      <c r="B60" s="362"/>
      <c r="C60" s="361"/>
      <c r="D60" s="33"/>
      <c r="E60" s="35"/>
      <c r="F60" s="35"/>
    </row>
    <row r="61" spans="1:11" ht="12.95" customHeight="1" x14ac:dyDescent="0.2">
      <c r="A61" s="371" t="s">
        <v>647</v>
      </c>
      <c r="B61" s="372"/>
      <c r="C61" s="12">
        <v>15.5</v>
      </c>
      <c r="D61" s="33"/>
      <c r="E61" s="7"/>
    </row>
    <row r="62" spans="1:11" ht="15" customHeight="1" x14ac:dyDescent="0.2"/>
    <row r="63" spans="1:11" x14ac:dyDescent="0.2">
      <c r="A63" s="365" t="s">
        <v>31</v>
      </c>
      <c r="B63" s="365"/>
      <c r="C63" s="366" t="s">
        <v>27</v>
      </c>
    </row>
    <row r="64" spans="1:11" ht="54" customHeight="1" x14ac:dyDescent="0.2">
      <c r="A64" s="362" t="s">
        <v>737</v>
      </c>
      <c r="B64" s="362"/>
      <c r="C64" s="366"/>
    </row>
    <row r="65" spans="1:3" ht="25.5" x14ac:dyDescent="0.2">
      <c r="A65" s="37" t="s">
        <v>728</v>
      </c>
      <c r="B65" s="37" t="s">
        <v>189</v>
      </c>
      <c r="C65" s="11">
        <v>14.5</v>
      </c>
    </row>
    <row r="66" spans="1:3" ht="25.5" x14ac:dyDescent="0.2">
      <c r="A66" s="37" t="s">
        <v>729</v>
      </c>
      <c r="B66" s="37" t="s">
        <v>190</v>
      </c>
      <c r="C66" s="11">
        <v>14.5</v>
      </c>
    </row>
    <row r="68" spans="1:3" ht="18" customHeight="1" x14ac:dyDescent="0.2">
      <c r="A68" s="365" t="s">
        <v>32</v>
      </c>
      <c r="B68" s="365"/>
      <c r="C68" s="366" t="s">
        <v>27</v>
      </c>
    </row>
    <row r="69" spans="1:3" ht="51.75" customHeight="1" x14ac:dyDescent="0.2">
      <c r="A69" s="362" t="s">
        <v>736</v>
      </c>
      <c r="B69" s="362"/>
      <c r="C69" s="366"/>
    </row>
    <row r="70" spans="1:3" x14ac:dyDescent="0.2">
      <c r="A70" s="363" t="s">
        <v>185</v>
      </c>
      <c r="B70" s="367"/>
      <c r="C70" s="11">
        <v>15</v>
      </c>
    </row>
  </sheetData>
  <mergeCells count="49">
    <mergeCell ref="C43:C44"/>
    <mergeCell ref="C35:C36"/>
    <mergeCell ref="C63:C64"/>
    <mergeCell ref="C59:C60"/>
    <mergeCell ref="A51:B51"/>
    <mergeCell ref="A63:B63"/>
    <mergeCell ref="A59:B59"/>
    <mergeCell ref="A60:B60"/>
    <mergeCell ref="A61:B61"/>
    <mergeCell ref="C51:C52"/>
    <mergeCell ref="A35:B35"/>
    <mergeCell ref="A36:B36"/>
    <mergeCell ref="C22:C23"/>
    <mergeCell ref="A23:B23"/>
    <mergeCell ref="A20:B20"/>
    <mergeCell ref="A22:B22"/>
    <mergeCell ref="C30:C31"/>
    <mergeCell ref="A69:B69"/>
    <mergeCell ref="A68:B68"/>
    <mergeCell ref="C68:C69"/>
    <mergeCell ref="A70:B70"/>
    <mergeCell ref="A13:B13"/>
    <mergeCell ref="A64:B64"/>
    <mergeCell ref="A52:B52"/>
    <mergeCell ref="A44:B44"/>
    <mergeCell ref="A14:B14"/>
    <mergeCell ref="A15:B15"/>
    <mergeCell ref="A16:B16"/>
    <mergeCell ref="A31:B31"/>
    <mergeCell ref="A30:B30"/>
    <mergeCell ref="A43:B43"/>
    <mergeCell ref="A33:B33"/>
    <mergeCell ref="A32:B32"/>
    <mergeCell ref="A1:H1"/>
    <mergeCell ref="A2:H2"/>
    <mergeCell ref="A3:H3"/>
    <mergeCell ref="A18:B18"/>
    <mergeCell ref="C18:C19"/>
    <mergeCell ref="A19:B19"/>
    <mergeCell ref="A5:B5"/>
    <mergeCell ref="A4:B4"/>
    <mergeCell ref="C4:C5"/>
    <mergeCell ref="A8:B8"/>
    <mergeCell ref="C8:C9"/>
    <mergeCell ref="A9:B9"/>
    <mergeCell ref="A10:B10"/>
    <mergeCell ref="A11:B11"/>
    <mergeCell ref="A6:B6"/>
    <mergeCell ref="C13:C14"/>
  </mergeCells>
  <pageMargins left="0.25" right="0" top="0.25" bottom="0.5" header="0.5" footer="0.25"/>
  <pageSetup scale="85" orientation="landscape" r:id="rId1"/>
  <headerFooter alignWithMargins="0">
    <oddFoote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31"/>
  <sheetViews>
    <sheetView showGridLines="0" zoomScale="80" zoomScaleNormal="80" workbookViewId="0">
      <selection activeCell="C30" sqref="C30:N30"/>
    </sheetView>
  </sheetViews>
  <sheetFormatPr defaultColWidth="9.140625" defaultRowHeight="15.75" x14ac:dyDescent="0.25"/>
  <cols>
    <col min="1" max="1" width="9.7109375" style="52" customWidth="1"/>
    <col min="2" max="2" width="7.85546875" style="62" customWidth="1"/>
    <col min="3" max="6" width="5.7109375" style="62" customWidth="1"/>
    <col min="7" max="7" width="7.28515625" style="62" customWidth="1"/>
    <col min="8" max="8" width="5.7109375" style="62" customWidth="1"/>
    <col min="9" max="9" width="13.42578125" style="62" customWidth="1"/>
    <col min="10" max="10" width="20.7109375" style="52" customWidth="1"/>
    <col min="11" max="11" width="16" style="52" customWidth="1"/>
    <col min="12" max="12" width="15.42578125" style="52" customWidth="1"/>
    <col min="13" max="13" width="12" style="62" customWidth="1"/>
    <col min="14" max="14" width="17.85546875" style="54" customWidth="1"/>
    <col min="15" max="15" width="2.140625" style="54" customWidth="1"/>
    <col min="16" max="16" width="22.140625" style="54" customWidth="1"/>
    <col min="17" max="17" width="12.7109375" style="202" customWidth="1"/>
    <col min="18" max="18" width="69.85546875" style="54" customWidth="1"/>
    <col min="19" max="20" width="4.28515625" style="54" customWidth="1"/>
    <col min="21" max="21" width="9.42578125" style="54" hidden="1" customWidth="1"/>
    <col min="22" max="22" width="13.28515625" style="54" hidden="1" customWidth="1"/>
    <col min="23" max="23" width="11.42578125" style="52" hidden="1" customWidth="1"/>
    <col min="24" max="24" width="19.7109375" style="53" hidden="1" customWidth="1"/>
    <col min="25" max="25" width="3.140625" style="53" customWidth="1"/>
    <col min="26" max="27" width="9.140625" style="55" customWidth="1"/>
    <col min="28" max="28" width="9.140625" style="52" customWidth="1"/>
    <col min="29" max="16384" width="9.140625" style="52"/>
  </cols>
  <sheetData>
    <row r="1" spans="1:24" s="56" customFormat="1" ht="30" customHeight="1" x14ac:dyDescent="0.2">
      <c r="A1" s="418" t="s">
        <v>727</v>
      </c>
      <c r="B1" s="418"/>
      <c r="C1" s="418"/>
      <c r="D1" s="418"/>
      <c r="E1" s="418"/>
      <c r="F1" s="418"/>
      <c r="G1" s="418"/>
      <c r="H1" s="418"/>
      <c r="I1" s="418"/>
      <c r="J1" s="418"/>
      <c r="K1" s="418"/>
      <c r="L1" s="418"/>
      <c r="M1" s="418"/>
      <c r="N1" s="418"/>
      <c r="O1" s="96"/>
      <c r="P1" s="269"/>
      <c r="Q1" s="191"/>
      <c r="R1" s="57"/>
      <c r="S1" s="57"/>
      <c r="T1" s="57"/>
      <c r="U1" s="57"/>
      <c r="V1" s="57"/>
    </row>
    <row r="2" spans="1:24" s="94" customFormat="1" ht="60" customHeight="1" x14ac:dyDescent="0.2">
      <c r="A2" s="419" t="s">
        <v>434</v>
      </c>
      <c r="B2" s="419"/>
      <c r="C2" s="419"/>
      <c r="D2" s="419"/>
      <c r="E2" s="419"/>
      <c r="F2" s="419"/>
      <c r="G2" s="419"/>
      <c r="H2" s="419"/>
      <c r="I2" s="419"/>
      <c r="J2" s="419"/>
      <c r="K2" s="419"/>
      <c r="L2" s="419"/>
      <c r="M2" s="419"/>
      <c r="N2" s="419"/>
      <c r="O2" s="176"/>
      <c r="P2" s="129"/>
      <c r="Q2" s="192"/>
      <c r="R2" s="95"/>
      <c r="S2" s="95"/>
      <c r="T2" s="95"/>
      <c r="U2" s="95"/>
      <c r="V2" s="95"/>
    </row>
    <row r="3" spans="1:24" s="55" customFormat="1" ht="48" customHeight="1" x14ac:dyDescent="0.2">
      <c r="A3" s="420" t="s">
        <v>399</v>
      </c>
      <c r="B3" s="420"/>
      <c r="C3" s="420"/>
      <c r="D3" s="420"/>
      <c r="E3" s="420"/>
      <c r="F3" s="420"/>
      <c r="G3" s="420"/>
      <c r="H3" s="420"/>
      <c r="I3" s="420"/>
      <c r="J3" s="420"/>
      <c r="K3" s="420"/>
      <c r="L3" s="420"/>
      <c r="M3" s="420"/>
      <c r="N3" s="420"/>
      <c r="O3" s="130"/>
      <c r="P3" s="130"/>
      <c r="Q3" s="193"/>
      <c r="R3" s="129"/>
      <c r="S3" s="130"/>
      <c r="T3" s="130"/>
      <c r="U3" s="60"/>
      <c r="V3" s="60"/>
      <c r="X3" s="56"/>
    </row>
    <row r="4" spans="1:24" s="100" customFormat="1" ht="24.95" customHeight="1" x14ac:dyDescent="0.35">
      <c r="A4" s="99" t="s">
        <v>386</v>
      </c>
      <c r="B4" s="421" t="str">
        <f>X8</f>
        <v>PANU3LZZ-</v>
      </c>
      <c r="C4" s="422"/>
      <c r="D4" s="422"/>
      <c r="E4" s="422"/>
      <c r="F4" s="422"/>
      <c r="G4" s="422"/>
      <c r="H4" s="422"/>
      <c r="I4" s="422"/>
      <c r="J4" s="422"/>
      <c r="K4" s="422"/>
      <c r="L4" s="422"/>
      <c r="M4" s="422"/>
      <c r="N4" s="423"/>
      <c r="O4" s="128"/>
      <c r="P4" s="186"/>
      <c r="Q4" s="194"/>
      <c r="R4" s="188"/>
      <c r="S4" s="188"/>
      <c r="T4" s="188"/>
      <c r="U4" s="137" t="s">
        <v>366</v>
      </c>
      <c r="V4" s="100" t="s">
        <v>365</v>
      </c>
      <c r="W4" s="100" t="s">
        <v>364</v>
      </c>
      <c r="X4" s="101" t="s">
        <v>363</v>
      </c>
    </row>
    <row r="5" spans="1:24" s="66" customFormat="1" ht="24.95" customHeight="1" x14ac:dyDescent="0.2">
      <c r="A5" s="171"/>
      <c r="B5" s="172"/>
      <c r="C5" s="172"/>
      <c r="D5" s="172"/>
      <c r="E5" s="172"/>
      <c r="F5" s="172"/>
      <c r="G5" s="172"/>
      <c r="H5" s="172"/>
      <c r="I5" s="119"/>
      <c r="J5" s="120"/>
      <c r="K5" s="126" t="s">
        <v>422</v>
      </c>
      <c r="L5" s="65"/>
      <c r="M5" s="127" t="s">
        <v>389</v>
      </c>
      <c r="N5" s="184" t="s">
        <v>422</v>
      </c>
      <c r="O5" s="74"/>
      <c r="P5" s="180" t="s">
        <v>419</v>
      </c>
      <c r="Q5" s="195"/>
      <c r="R5" s="187"/>
      <c r="S5" s="187"/>
      <c r="T5" s="187"/>
      <c r="U5" s="89"/>
      <c r="X5" s="67"/>
    </row>
    <row r="6" spans="1:24" s="66" customFormat="1" ht="24.95" customHeight="1" x14ac:dyDescent="0.2">
      <c r="A6" s="116">
        <v>1</v>
      </c>
      <c r="B6" s="116" t="s">
        <v>361</v>
      </c>
      <c r="C6" s="424" t="s">
        <v>415</v>
      </c>
      <c r="D6" s="425"/>
      <c r="E6" s="425"/>
      <c r="F6" s="425"/>
      <c r="G6" s="425"/>
      <c r="H6" s="425"/>
      <c r="I6" s="425"/>
      <c r="J6" s="426"/>
      <c r="K6" s="117">
        <v>155</v>
      </c>
      <c r="L6" s="65"/>
      <c r="M6" s="118">
        <v>1</v>
      </c>
      <c r="N6" s="93">
        <f t="shared" ref="N6:N19" si="0">M6*K6</f>
        <v>155</v>
      </c>
      <c r="O6" s="75"/>
      <c r="P6" s="182" t="s">
        <v>576</v>
      </c>
      <c r="Q6" s="196">
        <v>155</v>
      </c>
      <c r="R6" s="183" t="s">
        <v>509</v>
      </c>
      <c r="S6" s="185"/>
      <c r="T6" s="185"/>
      <c r="U6" s="89" t="str">
        <f t="shared" ref="U6:U21" si="1">IF(M6=1,B6,"")</f>
        <v>P</v>
      </c>
      <c r="V6" s="66" t="str">
        <f t="shared" ref="V6:V19" si="2">SUBSTITUTE(U6," ","")</f>
        <v>P</v>
      </c>
      <c r="W6" s="66" t="str">
        <f t="shared" ref="W6:W19" si="3">SUBSTITUTE(V6,"0","")</f>
        <v>P</v>
      </c>
      <c r="X6" s="67" t="str">
        <f>CONCATENATE(W6,W7,W8,W9,W10, W11,W12,W13,W14)</f>
        <v>PANU3LZZ</v>
      </c>
    </row>
    <row r="7" spans="1:24" s="66" customFormat="1" ht="24.95" customHeight="1" x14ac:dyDescent="0.2">
      <c r="A7" s="90">
        <v>2</v>
      </c>
      <c r="B7" s="90" t="s">
        <v>367</v>
      </c>
      <c r="C7" s="383" t="s">
        <v>387</v>
      </c>
      <c r="D7" s="384"/>
      <c r="E7" s="384"/>
      <c r="F7" s="384"/>
      <c r="G7" s="384"/>
      <c r="H7" s="384"/>
      <c r="I7" s="384"/>
      <c r="J7" s="385"/>
      <c r="K7" s="102">
        <v>0</v>
      </c>
      <c r="L7" s="70"/>
      <c r="M7" s="106">
        <v>1</v>
      </c>
      <c r="N7" s="93">
        <f t="shared" si="0"/>
        <v>0</v>
      </c>
      <c r="O7" s="75"/>
      <c r="P7" s="179" t="s">
        <v>577</v>
      </c>
      <c r="Q7" s="197">
        <v>204</v>
      </c>
      <c r="R7" s="183" t="s">
        <v>510</v>
      </c>
      <c r="S7" s="185"/>
      <c r="T7" s="185"/>
      <c r="U7" s="89" t="str">
        <f t="shared" si="1"/>
        <v>AN</v>
      </c>
      <c r="V7" s="66" t="str">
        <f>SUBSTITUTE(U7," ","")</f>
        <v>AN</v>
      </c>
      <c r="W7" s="66" t="str">
        <f t="shared" si="3"/>
        <v>AN</v>
      </c>
      <c r="X7" s="67" t="str">
        <f>CONCATENATE(W15,W16,W17,W18,W19,W20,W21)</f>
        <v/>
      </c>
    </row>
    <row r="8" spans="1:24" s="66" customFormat="1" ht="24.95" customHeight="1" x14ac:dyDescent="0.35">
      <c r="A8" s="380">
        <v>3</v>
      </c>
      <c r="B8" s="177" t="s">
        <v>398</v>
      </c>
      <c r="C8" s="408" t="s">
        <v>580</v>
      </c>
      <c r="D8" s="409"/>
      <c r="E8" s="409"/>
      <c r="F8" s="409"/>
      <c r="G8" s="409"/>
      <c r="H8" s="409"/>
      <c r="I8" s="409"/>
      <c r="J8" s="410"/>
      <c r="K8" s="115">
        <v>0</v>
      </c>
      <c r="L8" s="397" t="s">
        <v>431</v>
      </c>
      <c r="M8" s="113">
        <v>1</v>
      </c>
      <c r="N8" s="114">
        <f>M8*K8</f>
        <v>0</v>
      </c>
      <c r="O8" s="75"/>
      <c r="P8" s="189"/>
      <c r="Q8" s="194"/>
      <c r="R8" s="189"/>
      <c r="S8" s="189"/>
      <c r="T8" s="189"/>
      <c r="U8" s="89" t="str">
        <f t="shared" si="1"/>
        <v>U</v>
      </c>
      <c r="V8" s="66" t="str">
        <f>SUBSTITUTE(U8," ","")</f>
        <v>U</v>
      </c>
      <c r="W8" s="66" t="str">
        <f>SUBSTITUTE(V8,"0","")</f>
        <v>U</v>
      </c>
      <c r="X8" s="67" t="str">
        <f>CONCATENATE(X6,"-",X7)</f>
        <v>PANU3LZZ-</v>
      </c>
    </row>
    <row r="9" spans="1:24" s="66" customFormat="1" ht="24.95" customHeight="1" x14ac:dyDescent="0.3">
      <c r="A9" s="381"/>
      <c r="B9" s="177" t="s">
        <v>353</v>
      </c>
      <c r="C9" s="412" t="s">
        <v>696</v>
      </c>
      <c r="D9" s="413"/>
      <c r="E9" s="413"/>
      <c r="F9" s="413"/>
      <c r="G9" s="413"/>
      <c r="H9" s="413"/>
      <c r="I9" s="413"/>
      <c r="J9" s="414"/>
      <c r="K9" s="148">
        <v>12.5</v>
      </c>
      <c r="L9" s="398"/>
      <c r="M9" s="113"/>
      <c r="N9" s="114">
        <f>M9*K9</f>
        <v>0</v>
      </c>
      <c r="O9" s="75"/>
      <c r="P9" s="181" t="s">
        <v>421</v>
      </c>
      <c r="Q9" s="198"/>
      <c r="R9" s="185"/>
      <c r="S9" s="185"/>
      <c r="T9" s="185"/>
      <c r="U9" s="89" t="str">
        <f t="shared" si="1"/>
        <v/>
      </c>
      <c r="V9" s="66" t="str">
        <f>SUBSTITUTE(U9," ","")</f>
        <v/>
      </c>
      <c r="W9" s="66" t="str">
        <f>SUBSTITUTE(V9,"0","")</f>
        <v/>
      </c>
      <c r="X9" s="67"/>
    </row>
    <row r="10" spans="1:24" s="66" customFormat="1" ht="24.95" customHeight="1" x14ac:dyDescent="0.2">
      <c r="A10" s="381"/>
      <c r="B10" s="177" t="s">
        <v>423</v>
      </c>
      <c r="C10" s="415" t="s">
        <v>697</v>
      </c>
      <c r="D10" s="416"/>
      <c r="E10" s="416"/>
      <c r="F10" s="416"/>
      <c r="G10" s="416"/>
      <c r="H10" s="416"/>
      <c r="I10" s="416"/>
      <c r="J10" s="417"/>
      <c r="K10" s="148">
        <v>15</v>
      </c>
      <c r="L10" s="398"/>
      <c r="M10" s="113"/>
      <c r="N10" s="114">
        <f>M10*K10</f>
        <v>0</v>
      </c>
      <c r="O10" s="75"/>
      <c r="P10" s="203" t="s">
        <v>743</v>
      </c>
      <c r="Q10" s="204">
        <v>160</v>
      </c>
      <c r="R10" s="183" t="s">
        <v>724</v>
      </c>
      <c r="S10" s="185"/>
      <c r="T10" s="185"/>
      <c r="U10" s="89" t="str">
        <f t="shared" si="1"/>
        <v/>
      </c>
      <c r="V10" s="66" t="str">
        <f t="shared" ref="V10:V12" si="4">SUBSTITUTE(U10," ","")</f>
        <v/>
      </c>
      <c r="W10" s="66" t="str">
        <f t="shared" ref="W10:W12" si="5">SUBSTITUTE(V10,"0","")</f>
        <v/>
      </c>
      <c r="X10" s="67"/>
    </row>
    <row r="11" spans="1:24" s="66" customFormat="1" ht="24.95" customHeight="1" x14ac:dyDescent="0.2">
      <c r="A11" s="407"/>
      <c r="B11" s="177" t="s">
        <v>356</v>
      </c>
      <c r="C11" s="391" t="s">
        <v>698</v>
      </c>
      <c r="D11" s="392"/>
      <c r="E11" s="392"/>
      <c r="F11" s="392"/>
      <c r="G11" s="392"/>
      <c r="H11" s="392"/>
      <c r="I11" s="392"/>
      <c r="J11" s="393"/>
      <c r="K11" s="115">
        <v>30</v>
      </c>
      <c r="L11" s="411"/>
      <c r="M11" s="113"/>
      <c r="N11" s="114">
        <f t="shared" si="0"/>
        <v>0</v>
      </c>
      <c r="O11" s="75"/>
      <c r="P11" s="203" t="s">
        <v>578</v>
      </c>
      <c r="Q11" s="204">
        <v>190</v>
      </c>
      <c r="R11" s="183" t="s">
        <v>511</v>
      </c>
      <c r="S11" s="185"/>
      <c r="T11" s="185"/>
      <c r="U11" s="89" t="str">
        <f t="shared" si="1"/>
        <v/>
      </c>
      <c r="V11" s="66" t="str">
        <f t="shared" si="4"/>
        <v/>
      </c>
      <c r="W11" s="66" t="str">
        <f t="shared" si="5"/>
        <v/>
      </c>
      <c r="X11" s="67"/>
    </row>
    <row r="12" spans="1:24" s="66" customFormat="1" ht="24.95" customHeight="1" x14ac:dyDescent="0.2">
      <c r="A12" s="175">
        <v>4</v>
      </c>
      <c r="B12" s="90">
        <v>3</v>
      </c>
      <c r="C12" s="399" t="s">
        <v>425</v>
      </c>
      <c r="D12" s="400"/>
      <c r="E12" s="400"/>
      <c r="F12" s="400"/>
      <c r="G12" s="400"/>
      <c r="H12" s="400"/>
      <c r="I12" s="400"/>
      <c r="J12" s="401"/>
      <c r="K12" s="92">
        <v>0</v>
      </c>
      <c r="L12" s="173"/>
      <c r="M12" s="103">
        <v>1</v>
      </c>
      <c r="N12" s="93">
        <f t="shared" si="0"/>
        <v>0</v>
      </c>
      <c r="O12" s="75"/>
      <c r="P12" s="203" t="s">
        <v>579</v>
      </c>
      <c r="Q12" s="204">
        <v>239</v>
      </c>
      <c r="R12" s="183" t="s">
        <v>512</v>
      </c>
      <c r="S12" s="185"/>
      <c r="T12" s="185"/>
      <c r="U12" s="89">
        <f t="shared" si="1"/>
        <v>3</v>
      </c>
      <c r="V12" s="66" t="str">
        <f t="shared" si="4"/>
        <v>3</v>
      </c>
      <c r="W12" s="66" t="str">
        <f t="shared" si="5"/>
        <v>3</v>
      </c>
      <c r="X12" s="67"/>
    </row>
    <row r="13" spans="1:24" s="66" customFormat="1" ht="24.95" customHeight="1" x14ac:dyDescent="0.2">
      <c r="A13" s="121">
        <v>5</v>
      </c>
      <c r="B13" s="90" t="s">
        <v>360</v>
      </c>
      <c r="C13" s="399" t="s">
        <v>426</v>
      </c>
      <c r="D13" s="400"/>
      <c r="E13" s="400"/>
      <c r="F13" s="400"/>
      <c r="G13" s="400"/>
      <c r="H13" s="400"/>
      <c r="I13" s="400"/>
      <c r="J13" s="401"/>
      <c r="K13" s="92">
        <v>0</v>
      </c>
      <c r="L13" s="152"/>
      <c r="M13" s="103">
        <v>1</v>
      </c>
      <c r="N13" s="93">
        <f t="shared" si="0"/>
        <v>0</v>
      </c>
      <c r="O13" s="75"/>
      <c r="P13" s="190"/>
      <c r="Q13" s="194"/>
      <c r="R13" s="185"/>
      <c r="S13" s="185"/>
      <c r="T13" s="185"/>
      <c r="U13" s="89" t="str">
        <f t="shared" si="1"/>
        <v>L</v>
      </c>
      <c r="V13" s="66" t="str">
        <f t="shared" si="2"/>
        <v>L</v>
      </c>
      <c r="W13" s="66" t="str">
        <f t="shared" si="3"/>
        <v>L</v>
      </c>
      <c r="X13" s="67"/>
    </row>
    <row r="14" spans="1:24" s="80" customFormat="1" ht="24.95" customHeight="1" x14ac:dyDescent="0.3">
      <c r="A14" s="90">
        <v>6</v>
      </c>
      <c r="B14" s="90" t="s">
        <v>418</v>
      </c>
      <c r="C14" s="399" t="s">
        <v>581</v>
      </c>
      <c r="D14" s="400"/>
      <c r="E14" s="400"/>
      <c r="F14" s="400"/>
      <c r="G14" s="400"/>
      <c r="H14" s="400"/>
      <c r="I14" s="400"/>
      <c r="J14" s="401"/>
      <c r="K14" s="92">
        <v>0</v>
      </c>
      <c r="L14" s="107"/>
      <c r="M14" s="122">
        <v>1</v>
      </c>
      <c r="N14" s="93">
        <f t="shared" si="0"/>
        <v>0</v>
      </c>
      <c r="O14" s="75"/>
      <c r="U14" s="89" t="str">
        <f t="shared" si="1"/>
        <v>ZZ</v>
      </c>
      <c r="V14" s="66" t="str">
        <f t="shared" si="2"/>
        <v>ZZ</v>
      </c>
      <c r="W14" s="66" t="str">
        <f t="shared" si="3"/>
        <v>ZZ</v>
      </c>
      <c r="X14" s="79"/>
    </row>
    <row r="15" spans="1:24" s="66" customFormat="1" ht="24.95" customHeight="1" x14ac:dyDescent="0.2">
      <c r="A15" s="402">
        <v>7</v>
      </c>
      <c r="B15" s="232"/>
      <c r="C15" s="404" t="s">
        <v>420</v>
      </c>
      <c r="D15" s="405"/>
      <c r="E15" s="405"/>
      <c r="F15" s="405"/>
      <c r="G15" s="405"/>
      <c r="H15" s="405"/>
      <c r="I15" s="405"/>
      <c r="J15" s="406"/>
      <c r="K15" s="233">
        <v>0</v>
      </c>
      <c r="L15" s="386" t="s">
        <v>431</v>
      </c>
      <c r="M15" s="234">
        <v>1</v>
      </c>
      <c r="N15" s="235">
        <f t="shared" si="0"/>
        <v>0</v>
      </c>
      <c r="O15" s="75"/>
      <c r="P15" s="190"/>
      <c r="Q15" s="194"/>
      <c r="R15" s="190"/>
      <c r="S15" s="190"/>
      <c r="T15" s="190"/>
      <c r="U15" s="89">
        <f t="shared" si="1"/>
        <v>0</v>
      </c>
      <c r="V15" s="66" t="str">
        <f t="shared" si="2"/>
        <v>0</v>
      </c>
      <c r="W15" s="66" t="str">
        <f>SUBSTITUTE(V15,"0","")</f>
        <v/>
      </c>
      <c r="X15" s="67"/>
    </row>
    <row r="16" spans="1:24" s="66" customFormat="1" ht="24.95" customHeight="1" x14ac:dyDescent="0.2">
      <c r="A16" s="403"/>
      <c r="B16" s="232" t="s">
        <v>353</v>
      </c>
      <c r="C16" s="388" t="s">
        <v>725</v>
      </c>
      <c r="D16" s="389"/>
      <c r="E16" s="389"/>
      <c r="F16" s="389"/>
      <c r="G16" s="389"/>
      <c r="H16" s="389"/>
      <c r="I16" s="389"/>
      <c r="J16" s="390"/>
      <c r="K16" s="233">
        <v>6</v>
      </c>
      <c r="L16" s="387"/>
      <c r="M16" s="234"/>
      <c r="N16" s="235">
        <f t="shared" si="0"/>
        <v>0</v>
      </c>
      <c r="O16" s="75"/>
      <c r="P16" s="190"/>
      <c r="Q16" s="194"/>
      <c r="R16" s="190"/>
      <c r="S16" s="190"/>
      <c r="T16" s="190"/>
      <c r="U16" s="89" t="str">
        <f t="shared" si="1"/>
        <v/>
      </c>
      <c r="V16" s="66" t="str">
        <f t="shared" si="2"/>
        <v/>
      </c>
      <c r="W16" s="66" t="str">
        <f>SUBSTITUTE(V16,"0","")</f>
        <v/>
      </c>
      <c r="X16" s="67"/>
    </row>
    <row r="17" spans="1:24" s="66" customFormat="1" ht="24.95" customHeight="1" x14ac:dyDescent="0.2">
      <c r="A17" s="380">
        <v>8</v>
      </c>
      <c r="B17" s="328"/>
      <c r="C17" s="391" t="s">
        <v>761</v>
      </c>
      <c r="D17" s="392"/>
      <c r="E17" s="392"/>
      <c r="F17" s="392"/>
      <c r="G17" s="392"/>
      <c r="H17" s="392"/>
      <c r="I17" s="392"/>
      <c r="J17" s="393"/>
      <c r="K17" s="115">
        <v>0</v>
      </c>
      <c r="L17" s="397" t="s">
        <v>431</v>
      </c>
      <c r="M17" s="113"/>
      <c r="N17" s="114">
        <f t="shared" si="0"/>
        <v>0</v>
      </c>
      <c r="O17" s="75"/>
      <c r="P17" s="190"/>
      <c r="Q17" s="194"/>
      <c r="R17" s="190"/>
      <c r="S17" s="190"/>
      <c r="T17" s="190"/>
      <c r="U17" s="89" t="str">
        <f t="shared" si="1"/>
        <v/>
      </c>
      <c r="V17" s="66" t="str">
        <f t="shared" si="2"/>
        <v/>
      </c>
      <c r="W17" s="66" t="str">
        <f t="shared" si="3"/>
        <v/>
      </c>
      <c r="X17" s="67"/>
    </row>
    <row r="18" spans="1:24" s="66" customFormat="1" ht="24.95" customHeight="1" x14ac:dyDescent="0.2">
      <c r="A18" s="381"/>
      <c r="B18" s="177" t="s">
        <v>417</v>
      </c>
      <c r="C18" s="391" t="s">
        <v>762</v>
      </c>
      <c r="D18" s="392"/>
      <c r="E18" s="392"/>
      <c r="F18" s="392"/>
      <c r="G18" s="392"/>
      <c r="H18" s="392"/>
      <c r="I18" s="392"/>
      <c r="J18" s="393"/>
      <c r="K18" s="115">
        <v>5</v>
      </c>
      <c r="L18" s="398"/>
      <c r="M18" s="113"/>
      <c r="N18" s="114">
        <f>M18*K18</f>
        <v>0</v>
      </c>
      <c r="O18" s="75"/>
      <c r="P18" s="190"/>
      <c r="Q18" s="194"/>
      <c r="R18" s="190"/>
      <c r="S18" s="190"/>
      <c r="T18" s="190"/>
      <c r="U18" s="89" t="str">
        <f>IF(M18=1,B18,"")</f>
        <v/>
      </c>
      <c r="V18" s="66" t="str">
        <f>SUBSTITUTE(U18," ","")</f>
        <v/>
      </c>
      <c r="W18" s="66" t="str">
        <f>SUBSTITUTE(V18,"0","")</f>
        <v/>
      </c>
      <c r="X18" s="67"/>
    </row>
    <row r="19" spans="1:24" s="66" customFormat="1" ht="24.95" customHeight="1" x14ac:dyDescent="0.2">
      <c r="A19" s="232">
        <v>9</v>
      </c>
      <c r="B19" s="232" t="s">
        <v>359</v>
      </c>
      <c r="C19" s="388" t="s">
        <v>769</v>
      </c>
      <c r="D19" s="395"/>
      <c r="E19" s="395"/>
      <c r="F19" s="395"/>
      <c r="G19" s="395"/>
      <c r="H19" s="395"/>
      <c r="I19" s="395"/>
      <c r="J19" s="396"/>
      <c r="K19" s="233">
        <v>7.5</v>
      </c>
      <c r="L19" s="236" t="s">
        <v>430</v>
      </c>
      <c r="M19" s="234"/>
      <c r="N19" s="235">
        <f t="shared" si="0"/>
        <v>0</v>
      </c>
      <c r="O19" s="75"/>
      <c r="P19" s="133"/>
      <c r="Q19" s="199"/>
      <c r="R19" s="133"/>
      <c r="S19" s="133"/>
      <c r="T19" s="133"/>
      <c r="U19" s="89" t="str">
        <f t="shared" si="1"/>
        <v/>
      </c>
      <c r="V19" s="66" t="str">
        <f t="shared" si="2"/>
        <v/>
      </c>
      <c r="W19" s="66" t="str">
        <f t="shared" si="3"/>
        <v/>
      </c>
      <c r="X19" s="67"/>
    </row>
    <row r="20" spans="1:24" s="66" customFormat="1" ht="24.95" customHeight="1" x14ac:dyDescent="0.2">
      <c r="A20" s="177">
        <v>10</v>
      </c>
      <c r="B20" s="177" t="s">
        <v>361</v>
      </c>
      <c r="C20" s="391" t="s">
        <v>770</v>
      </c>
      <c r="D20" s="392"/>
      <c r="E20" s="392"/>
      <c r="F20" s="392"/>
      <c r="G20" s="392"/>
      <c r="H20" s="392"/>
      <c r="I20" s="392"/>
      <c r="J20" s="393"/>
      <c r="K20" s="115">
        <v>49</v>
      </c>
      <c r="L20" s="170" t="s">
        <v>430</v>
      </c>
      <c r="M20" s="113"/>
      <c r="N20" s="114">
        <f>+M20*K20</f>
        <v>0</v>
      </c>
      <c r="O20" s="75"/>
      <c r="P20" s="133"/>
      <c r="Q20" s="199"/>
      <c r="R20" s="133"/>
      <c r="S20" s="133"/>
      <c r="T20" s="133"/>
      <c r="U20" s="89" t="str">
        <f t="shared" si="1"/>
        <v/>
      </c>
      <c r="V20" s="66" t="str">
        <f>SUBSTITUTE(U20," ","")</f>
        <v/>
      </c>
      <c r="W20" s="66" t="str">
        <f>SUBSTITUTE(V20,"0","")</f>
        <v/>
      </c>
    </row>
    <row r="21" spans="1:24" s="66" customFormat="1" ht="24.95" customHeight="1" x14ac:dyDescent="0.2">
      <c r="A21" s="232">
        <v>11</v>
      </c>
      <c r="B21" s="232" t="s">
        <v>354</v>
      </c>
      <c r="C21" s="394" t="s">
        <v>771</v>
      </c>
      <c r="D21" s="394"/>
      <c r="E21" s="394"/>
      <c r="F21" s="394"/>
      <c r="G21" s="394"/>
      <c r="H21" s="394"/>
      <c r="I21" s="394"/>
      <c r="J21" s="394"/>
      <c r="K21" s="233">
        <v>39</v>
      </c>
      <c r="L21" s="237" t="s">
        <v>430</v>
      </c>
      <c r="M21" s="234"/>
      <c r="N21" s="235">
        <f>+M21*K21</f>
        <v>0</v>
      </c>
      <c r="O21" s="75"/>
      <c r="P21" s="133"/>
      <c r="Q21" s="199"/>
      <c r="R21" s="133"/>
      <c r="S21" s="133"/>
      <c r="T21" s="133"/>
      <c r="U21" s="89" t="str">
        <f t="shared" si="1"/>
        <v/>
      </c>
      <c r="V21" s="66" t="str">
        <f>SUBSTITUTE(U21," ","")</f>
        <v/>
      </c>
      <c r="W21" s="66" t="str">
        <f>SUBSTITUTE(V21,"0","")</f>
        <v/>
      </c>
    </row>
    <row r="22" spans="1:24" s="66" customFormat="1" ht="20.100000000000001" customHeight="1" x14ac:dyDescent="0.2">
      <c r="B22" s="104"/>
      <c r="C22" s="373"/>
      <c r="D22" s="373"/>
      <c r="E22" s="373"/>
      <c r="F22" s="373"/>
      <c r="G22" s="373"/>
      <c r="H22" s="373"/>
      <c r="I22" s="373"/>
      <c r="J22" s="373"/>
      <c r="K22" s="138"/>
      <c r="M22" s="174" t="s">
        <v>358</v>
      </c>
      <c r="N22" s="135">
        <f>SUM(N6:N21)</f>
        <v>155</v>
      </c>
      <c r="O22" s="139"/>
      <c r="P22" s="140"/>
      <c r="Q22" s="200"/>
      <c r="R22" s="140"/>
      <c r="S22" s="140"/>
      <c r="T22" s="140"/>
      <c r="U22" s="89"/>
      <c r="V22" s="89"/>
      <c r="X22" s="67"/>
    </row>
    <row r="23" spans="1:24" s="66" customFormat="1" ht="20.100000000000001" customHeight="1" x14ac:dyDescent="0.2">
      <c r="A23" s="84" t="s">
        <v>89</v>
      </c>
      <c r="B23" s="73"/>
      <c r="C23" s="104"/>
      <c r="E23" s="104"/>
      <c r="F23" s="104"/>
      <c r="G23" s="104"/>
      <c r="H23" s="104"/>
      <c r="I23" s="104"/>
      <c r="M23" s="104"/>
      <c r="N23" s="89"/>
      <c r="O23" s="89"/>
      <c r="P23" s="89"/>
      <c r="Q23" s="199"/>
      <c r="R23" s="89"/>
      <c r="S23" s="89"/>
      <c r="T23" s="89"/>
      <c r="U23" s="89"/>
      <c r="V23" s="89"/>
      <c r="X23" s="67"/>
    </row>
    <row r="24" spans="1:24" s="66" customFormat="1" ht="50.1" customHeight="1" x14ac:dyDescent="0.2">
      <c r="A24" s="70">
        <v>1</v>
      </c>
      <c r="B24" s="70"/>
      <c r="C24" s="374" t="s">
        <v>583</v>
      </c>
      <c r="D24" s="375"/>
      <c r="E24" s="375"/>
      <c r="F24" s="375"/>
      <c r="G24" s="375"/>
      <c r="H24" s="375"/>
      <c r="I24" s="375"/>
      <c r="J24" s="375"/>
      <c r="K24" s="375"/>
      <c r="L24" s="375"/>
      <c r="M24" s="375"/>
      <c r="N24" s="376"/>
      <c r="P24" s="89"/>
      <c r="T24" s="89"/>
      <c r="U24" s="89"/>
      <c r="V24" s="89"/>
      <c r="X24" s="67"/>
    </row>
    <row r="25" spans="1:24" s="66" customFormat="1" ht="50.1" customHeight="1" x14ac:dyDescent="0.2">
      <c r="A25" s="70">
        <v>2</v>
      </c>
      <c r="B25" s="70"/>
      <c r="C25" s="374" t="s">
        <v>405</v>
      </c>
      <c r="D25" s="375"/>
      <c r="E25" s="375"/>
      <c r="F25" s="375"/>
      <c r="G25" s="375"/>
      <c r="H25" s="375"/>
      <c r="I25" s="375"/>
      <c r="J25" s="375"/>
      <c r="K25" s="375"/>
      <c r="L25" s="375"/>
      <c r="M25" s="375"/>
      <c r="N25" s="376"/>
      <c r="P25" s="89"/>
      <c r="Q25" s="199"/>
      <c r="R25" s="89"/>
      <c r="S25" s="89"/>
      <c r="T25" s="89"/>
      <c r="U25" s="89"/>
      <c r="V25" s="89"/>
      <c r="X25" s="67"/>
    </row>
    <row r="26" spans="1:24" s="66" customFormat="1" ht="50.1" customHeight="1" x14ac:dyDescent="0.2">
      <c r="A26" s="70">
        <v>3</v>
      </c>
      <c r="B26" s="70" t="s">
        <v>418</v>
      </c>
      <c r="C26" s="377" t="s">
        <v>537</v>
      </c>
      <c r="D26" s="378"/>
      <c r="E26" s="378"/>
      <c r="F26" s="378"/>
      <c r="G26" s="378"/>
      <c r="H26" s="378"/>
      <c r="I26" s="378"/>
      <c r="J26" s="378"/>
      <c r="K26" s="378"/>
      <c r="L26" s="378"/>
      <c r="M26" s="378"/>
      <c r="N26" s="379"/>
      <c r="P26" s="89"/>
      <c r="Q26" s="199"/>
      <c r="R26" s="89"/>
      <c r="S26" s="89"/>
      <c r="T26" s="89"/>
      <c r="U26" s="89"/>
      <c r="V26" s="89"/>
      <c r="X26" s="67"/>
    </row>
    <row r="27" spans="1:24" s="66" customFormat="1" ht="50.1" customHeight="1" x14ac:dyDescent="0.2">
      <c r="A27" s="70">
        <v>4</v>
      </c>
      <c r="B27" s="70" t="s">
        <v>353</v>
      </c>
      <c r="C27" s="383" t="s">
        <v>738</v>
      </c>
      <c r="D27" s="384"/>
      <c r="E27" s="384"/>
      <c r="F27" s="384"/>
      <c r="G27" s="384"/>
      <c r="H27" s="384"/>
      <c r="I27" s="384"/>
      <c r="J27" s="384"/>
      <c r="K27" s="384"/>
      <c r="L27" s="384"/>
      <c r="M27" s="384"/>
      <c r="N27" s="385"/>
      <c r="O27" s="132"/>
      <c r="P27" s="132"/>
      <c r="Q27" s="201"/>
      <c r="R27" s="132"/>
      <c r="S27" s="132"/>
      <c r="T27" s="132"/>
      <c r="U27" s="89"/>
      <c r="V27" s="89"/>
      <c r="X27" s="67"/>
    </row>
    <row r="28" spans="1:24" s="66" customFormat="1" ht="61.5" customHeight="1" x14ac:dyDescent="0.2">
      <c r="A28" s="70">
        <v>5</v>
      </c>
      <c r="B28" s="70" t="s">
        <v>417</v>
      </c>
      <c r="C28" s="382" t="s">
        <v>759</v>
      </c>
      <c r="D28" s="382"/>
      <c r="E28" s="382"/>
      <c r="F28" s="382"/>
      <c r="G28" s="382"/>
      <c r="H28" s="382"/>
      <c r="I28" s="382"/>
      <c r="J28" s="382"/>
      <c r="K28" s="382"/>
      <c r="L28" s="382"/>
      <c r="M28" s="382"/>
      <c r="N28" s="382"/>
      <c r="O28" s="89"/>
      <c r="P28" s="89"/>
      <c r="Q28" s="199"/>
      <c r="R28" s="89"/>
      <c r="S28" s="89"/>
      <c r="T28" s="89"/>
      <c r="U28" s="89"/>
      <c r="V28" s="89"/>
      <c r="X28" s="67"/>
    </row>
    <row r="29" spans="1:24" s="66" customFormat="1" ht="50.1" customHeight="1" x14ac:dyDescent="0.2">
      <c r="A29" s="70">
        <v>6</v>
      </c>
      <c r="B29" s="70" t="s">
        <v>352</v>
      </c>
      <c r="C29" s="382" t="s">
        <v>435</v>
      </c>
      <c r="D29" s="382"/>
      <c r="E29" s="382"/>
      <c r="F29" s="382"/>
      <c r="G29" s="382"/>
      <c r="H29" s="382"/>
      <c r="I29" s="382"/>
      <c r="J29" s="382"/>
      <c r="K29" s="382"/>
      <c r="L29" s="382"/>
      <c r="M29" s="382"/>
      <c r="N29" s="382"/>
      <c r="O29" s="132"/>
      <c r="P29" s="178"/>
      <c r="Q29" s="201"/>
      <c r="R29" s="132"/>
      <c r="S29" s="132"/>
      <c r="T29" s="132"/>
      <c r="U29" s="89"/>
      <c r="V29" s="89"/>
      <c r="W29" s="89"/>
    </row>
    <row r="30" spans="1:24" s="66" customFormat="1" ht="50.1" customHeight="1" x14ac:dyDescent="0.2">
      <c r="A30" s="70">
        <v>7</v>
      </c>
      <c r="B30" s="70" t="s">
        <v>361</v>
      </c>
      <c r="C30" s="382" t="s">
        <v>436</v>
      </c>
      <c r="D30" s="382"/>
      <c r="E30" s="382"/>
      <c r="F30" s="382"/>
      <c r="G30" s="382"/>
      <c r="H30" s="382"/>
      <c r="I30" s="382"/>
      <c r="J30" s="382"/>
      <c r="K30" s="382"/>
      <c r="L30" s="382"/>
      <c r="M30" s="382"/>
      <c r="N30" s="382"/>
      <c r="O30" s="89"/>
      <c r="P30" s="89"/>
      <c r="Q30" s="199"/>
      <c r="R30" s="89"/>
      <c r="S30" s="89"/>
      <c r="T30" s="89"/>
      <c r="U30" s="89"/>
      <c r="V30" s="89"/>
      <c r="X30" s="67"/>
    </row>
    <row r="31" spans="1:24" s="66" customFormat="1" ht="66" customHeight="1" x14ac:dyDescent="0.2">
      <c r="A31" s="70">
        <v>8</v>
      </c>
      <c r="B31" s="70" t="s">
        <v>354</v>
      </c>
      <c r="C31" s="382" t="s">
        <v>508</v>
      </c>
      <c r="D31" s="382"/>
      <c r="E31" s="382"/>
      <c r="F31" s="382"/>
      <c r="G31" s="382"/>
      <c r="H31" s="382"/>
      <c r="I31" s="382"/>
      <c r="J31" s="382"/>
      <c r="K31" s="382"/>
      <c r="L31" s="382"/>
      <c r="M31" s="382"/>
      <c r="N31" s="382"/>
      <c r="O31" s="89"/>
      <c r="P31" s="89"/>
      <c r="Q31" s="199"/>
      <c r="R31" s="89"/>
      <c r="S31" s="89"/>
      <c r="T31" s="89"/>
      <c r="U31" s="89"/>
      <c r="V31" s="89"/>
      <c r="X31" s="67"/>
    </row>
  </sheetData>
  <mergeCells count="35">
    <mergeCell ref="C7:J7"/>
    <mergeCell ref="A1:N1"/>
    <mergeCell ref="A2:N2"/>
    <mergeCell ref="A3:N3"/>
    <mergeCell ref="B4:N4"/>
    <mergeCell ref="C6:J6"/>
    <mergeCell ref="A8:A11"/>
    <mergeCell ref="C8:J8"/>
    <mergeCell ref="L8:L11"/>
    <mergeCell ref="C9:J9"/>
    <mergeCell ref="C10:J10"/>
    <mergeCell ref="C11:J11"/>
    <mergeCell ref="C12:J12"/>
    <mergeCell ref="C13:J13"/>
    <mergeCell ref="C14:J14"/>
    <mergeCell ref="A15:A16"/>
    <mergeCell ref="C15:J15"/>
    <mergeCell ref="L15:L16"/>
    <mergeCell ref="C16:J16"/>
    <mergeCell ref="C18:J18"/>
    <mergeCell ref="C20:J20"/>
    <mergeCell ref="C21:J21"/>
    <mergeCell ref="C19:J19"/>
    <mergeCell ref="C17:J17"/>
    <mergeCell ref="L17:L18"/>
    <mergeCell ref="C22:J22"/>
    <mergeCell ref="C25:N25"/>
    <mergeCell ref="C26:N26"/>
    <mergeCell ref="A17:A18"/>
    <mergeCell ref="C31:N31"/>
    <mergeCell ref="C24:N24"/>
    <mergeCell ref="C27:N27"/>
    <mergeCell ref="C28:N28"/>
    <mergeCell ref="C29:N29"/>
    <mergeCell ref="C30:N30"/>
  </mergeCells>
  <pageMargins left="0" right="0" top="0" bottom="0" header="0" footer="0"/>
  <pageSetup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36"/>
  <sheetViews>
    <sheetView showGridLines="0" zoomScale="90" zoomScaleNormal="90" workbookViewId="0">
      <selection activeCell="H16" sqref="H16"/>
    </sheetView>
  </sheetViews>
  <sheetFormatPr defaultRowHeight="15" x14ac:dyDescent="0.2"/>
  <cols>
    <col min="1" max="1" width="28.7109375" style="218" customWidth="1"/>
    <col min="2" max="2" width="50.7109375" style="216" customWidth="1"/>
    <col min="3" max="3" width="45.7109375" style="217" customWidth="1"/>
    <col min="4" max="8" width="9.140625" style="217"/>
    <col min="9" max="9" width="43.5703125" style="217" customWidth="1"/>
    <col min="10" max="16384" width="9.140625" style="217"/>
  </cols>
  <sheetData>
    <row r="1" spans="1:9" ht="20.100000000000001" customHeight="1" x14ac:dyDescent="0.2">
      <c r="A1" s="244" t="s">
        <v>490</v>
      </c>
    </row>
    <row r="2" spans="1:9" ht="20.100000000000001" customHeight="1" x14ac:dyDescent="0.2"/>
    <row r="3" spans="1:9" ht="20.100000000000001" customHeight="1" x14ac:dyDescent="0.2">
      <c r="A3" s="239" t="s">
        <v>440</v>
      </c>
      <c r="B3" s="238" t="s">
        <v>441</v>
      </c>
    </row>
    <row r="4" spans="1:9" ht="20.100000000000001" customHeight="1" x14ac:dyDescent="0.2">
      <c r="A4" s="239" t="s">
        <v>442</v>
      </c>
      <c r="B4" s="238" t="s">
        <v>443</v>
      </c>
    </row>
    <row r="5" spans="1:9" ht="20.100000000000001" customHeight="1" x14ac:dyDescent="0.2">
      <c r="A5" s="239" t="s">
        <v>444</v>
      </c>
      <c r="B5" s="238" t="s">
        <v>445</v>
      </c>
    </row>
    <row r="6" spans="1:9" ht="20.100000000000001" customHeight="1" x14ac:dyDescent="0.2">
      <c r="A6" s="239" t="s">
        <v>446</v>
      </c>
      <c r="B6" s="285" t="s">
        <v>644</v>
      </c>
    </row>
    <row r="7" spans="1:9" ht="20.100000000000001" customHeight="1" x14ac:dyDescent="0.2">
      <c r="A7" s="239" t="s">
        <v>447</v>
      </c>
      <c r="B7" s="238" t="s">
        <v>448</v>
      </c>
    </row>
    <row r="8" spans="1:9" ht="20.100000000000001" customHeight="1" x14ac:dyDescent="0.2">
      <c r="A8" s="239" t="s">
        <v>449</v>
      </c>
      <c r="B8" s="238" t="s">
        <v>450</v>
      </c>
    </row>
    <row r="9" spans="1:9" ht="20.100000000000001" customHeight="1" x14ac:dyDescent="0.2">
      <c r="A9" s="239" t="s">
        <v>451</v>
      </c>
      <c r="B9" s="238" t="s">
        <v>491</v>
      </c>
    </row>
    <row r="10" spans="1:9" ht="20.100000000000001" customHeight="1" x14ac:dyDescent="0.2">
      <c r="A10" s="239" t="s">
        <v>453</v>
      </c>
      <c r="B10" s="290" t="s">
        <v>631</v>
      </c>
    </row>
    <row r="11" spans="1:9" ht="20.100000000000001" customHeight="1" x14ac:dyDescent="0.2">
      <c r="A11" s="239" t="s">
        <v>454</v>
      </c>
      <c r="B11" s="277" t="s">
        <v>614</v>
      </c>
    </row>
    <row r="12" spans="1:9" ht="20.100000000000001" customHeight="1" x14ac:dyDescent="0.2">
      <c r="A12" s="239" t="s">
        <v>455</v>
      </c>
      <c r="B12" s="214" t="s">
        <v>657</v>
      </c>
    </row>
    <row r="13" spans="1:9" ht="35.1" customHeight="1" x14ac:dyDescent="0.2">
      <c r="A13" s="239" t="s">
        <v>457</v>
      </c>
      <c r="B13" s="340" t="s">
        <v>744</v>
      </c>
    </row>
    <row r="14" spans="1:9" ht="20.100000000000001" customHeight="1" x14ac:dyDescent="0.2">
      <c r="A14" s="239" t="s">
        <v>458</v>
      </c>
      <c r="B14" s="292" t="s">
        <v>652</v>
      </c>
    </row>
    <row r="15" spans="1:9" ht="35.1" customHeight="1" x14ac:dyDescent="0.2">
      <c r="A15" s="239" t="s">
        <v>492</v>
      </c>
      <c r="B15" s="347" t="s">
        <v>772</v>
      </c>
      <c r="I15" s="341"/>
    </row>
    <row r="16" spans="1:9" s="208" customFormat="1" ht="20.100000000000001" customHeight="1" x14ac:dyDescent="0.2">
      <c r="A16" s="209" t="s">
        <v>459</v>
      </c>
      <c r="B16" s="210" t="s">
        <v>615</v>
      </c>
    </row>
    <row r="17" spans="1:2" ht="20.100000000000001" customHeight="1" x14ac:dyDescent="0.2">
      <c r="A17" s="239" t="s">
        <v>460</v>
      </c>
      <c r="B17" s="238" t="s">
        <v>461</v>
      </c>
    </row>
    <row r="18" spans="1:2" ht="20.100000000000001" customHeight="1" x14ac:dyDescent="0.2">
      <c r="A18" s="239" t="s">
        <v>462</v>
      </c>
      <c r="B18" s="238" t="s">
        <v>463</v>
      </c>
    </row>
    <row r="19" spans="1:2" ht="35.1" customHeight="1" x14ac:dyDescent="0.2">
      <c r="A19" s="239" t="s">
        <v>464</v>
      </c>
      <c r="B19" s="238" t="s">
        <v>465</v>
      </c>
    </row>
    <row r="20" spans="1:2" ht="20.100000000000001" customHeight="1" x14ac:dyDescent="0.2">
      <c r="A20" s="239" t="s">
        <v>466</v>
      </c>
      <c r="B20" s="214" t="s">
        <v>654</v>
      </c>
    </row>
    <row r="21" spans="1:2" ht="20.100000000000001" customHeight="1" x14ac:dyDescent="0.2">
      <c r="A21" s="239" t="s">
        <v>467</v>
      </c>
      <c r="B21" s="238" t="s">
        <v>468</v>
      </c>
    </row>
    <row r="22" spans="1:2" ht="35.1" customHeight="1" x14ac:dyDescent="0.2">
      <c r="A22" s="239" t="s">
        <v>493</v>
      </c>
      <c r="B22" s="295" t="s">
        <v>658</v>
      </c>
    </row>
    <row r="23" spans="1:2" ht="34.5" customHeight="1" x14ac:dyDescent="0.2">
      <c r="A23" s="239" t="s">
        <v>472</v>
      </c>
      <c r="B23" s="240" t="s">
        <v>513</v>
      </c>
    </row>
    <row r="24" spans="1:2" s="208" customFormat="1" ht="30" customHeight="1" x14ac:dyDescent="0.2">
      <c r="A24" s="285" t="s">
        <v>636</v>
      </c>
      <c r="B24" s="293" t="s">
        <v>655</v>
      </c>
    </row>
    <row r="25" spans="1:2" s="208" customFormat="1" ht="30" customHeight="1" x14ac:dyDescent="0.2">
      <c r="A25" s="342" t="s">
        <v>747</v>
      </c>
      <c r="B25" s="214" t="s">
        <v>748</v>
      </c>
    </row>
    <row r="26" spans="1:2" ht="20.100000000000001" customHeight="1" x14ac:dyDescent="0.2">
      <c r="A26" s="239" t="s">
        <v>475</v>
      </c>
      <c r="B26" s="290" t="s">
        <v>637</v>
      </c>
    </row>
    <row r="27" spans="1:2" ht="20.100000000000001" customHeight="1" x14ac:dyDescent="0.2">
      <c r="A27" s="300" t="s">
        <v>639</v>
      </c>
      <c r="B27" s="301" t="s">
        <v>638</v>
      </c>
    </row>
    <row r="28" spans="1:2" ht="20.100000000000001" customHeight="1" x14ac:dyDescent="0.2">
      <c r="A28" s="213" t="s">
        <v>476</v>
      </c>
      <c r="B28" s="213" t="s">
        <v>477</v>
      </c>
    </row>
    <row r="29" spans="1:2" ht="20.100000000000001" customHeight="1" x14ac:dyDescent="0.2">
      <c r="A29" s="213" t="s">
        <v>478</v>
      </c>
      <c r="B29" s="213" t="s">
        <v>479</v>
      </c>
    </row>
    <row r="30" spans="1:2" ht="20.100000000000001" customHeight="1" x14ac:dyDescent="0.2">
      <c r="A30" s="213" t="s">
        <v>480</v>
      </c>
      <c r="B30" s="213" t="s">
        <v>481</v>
      </c>
    </row>
    <row r="31" spans="1:2" ht="20.100000000000001" customHeight="1" x14ac:dyDescent="0.2">
      <c r="A31" s="213" t="s">
        <v>482</v>
      </c>
      <c r="B31" s="213" t="s">
        <v>483</v>
      </c>
    </row>
    <row r="32" spans="1:2" ht="20.100000000000001" customHeight="1" x14ac:dyDescent="0.2">
      <c r="A32" s="213" t="s">
        <v>484</v>
      </c>
      <c r="B32" s="213" t="s">
        <v>485</v>
      </c>
    </row>
    <row r="33" spans="1:2" ht="20.100000000000001" customHeight="1" x14ac:dyDescent="0.2">
      <c r="A33" s="213" t="s">
        <v>486</v>
      </c>
      <c r="B33" s="213" t="s">
        <v>487</v>
      </c>
    </row>
    <row r="34" spans="1:2" ht="20.100000000000001" customHeight="1" x14ac:dyDescent="0.2">
      <c r="A34" s="301" t="s">
        <v>488</v>
      </c>
      <c r="B34" s="302" t="s">
        <v>489</v>
      </c>
    </row>
    <row r="36" spans="1:2" s="280" customFormat="1" ht="20.100000000000001" customHeight="1" x14ac:dyDescent="0.2">
      <c r="A36" s="314" t="s">
        <v>688</v>
      </c>
      <c r="B36" s="287"/>
    </row>
  </sheetData>
  <pageMargins left="0.25" right="0.25" top="0.75" bottom="0.75" header="0.3" footer="0.3"/>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S31"/>
  <sheetViews>
    <sheetView showGridLines="0" zoomScale="75" zoomScaleNormal="75" workbookViewId="0">
      <selection activeCell="C24" sqref="C24:N24"/>
    </sheetView>
  </sheetViews>
  <sheetFormatPr defaultColWidth="9.140625" defaultRowHeight="18.75" x14ac:dyDescent="0.2"/>
  <cols>
    <col min="1" max="1" width="9.7109375" style="55" customWidth="1"/>
    <col min="2" max="2" width="7.85546875" style="61" customWidth="1"/>
    <col min="3" max="5" width="5.7109375" style="61" customWidth="1"/>
    <col min="6" max="6" width="6.28515625" style="61" customWidth="1"/>
    <col min="7" max="7" width="9.140625" style="61" customWidth="1"/>
    <col min="8" max="9" width="5.7109375" style="61" customWidth="1"/>
    <col min="10" max="10" width="17.7109375" style="61" customWidth="1"/>
    <col min="11" max="11" width="13.42578125" style="55" customWidth="1"/>
    <col min="12" max="12" width="16" style="61" customWidth="1"/>
    <col min="13" max="13" width="10.7109375" style="55" customWidth="1"/>
    <col min="14" max="14" width="13.28515625" style="55" customWidth="1"/>
    <col min="15" max="15" width="4.42578125" style="55" customWidth="1"/>
    <col min="16" max="16" width="22.7109375" style="60" customWidth="1"/>
    <col min="17" max="17" width="12.7109375" style="55" customWidth="1"/>
    <col min="18" max="18" width="45" style="55" customWidth="1"/>
    <col min="19" max="19" width="35.85546875" style="55" customWidth="1"/>
    <col min="20" max="20" width="4.28515625" style="55" customWidth="1"/>
    <col min="21" max="21" width="9.42578125" style="60" hidden="1" customWidth="1"/>
    <col min="22" max="22" width="10.140625" style="60" hidden="1" customWidth="1"/>
    <col min="23" max="23" width="11.42578125" style="55" hidden="1" customWidth="1"/>
    <col min="24" max="24" width="16.85546875" style="56" hidden="1" customWidth="1"/>
    <col min="25" max="25" width="15.7109375" style="67" customWidth="1"/>
    <col min="26" max="27" width="12.28515625" style="67" customWidth="1"/>
    <col min="28" max="28" width="32" style="55" customWidth="1"/>
    <col min="29" max="29" width="9.140625" style="55" customWidth="1"/>
    <col min="30" max="42" width="9.140625" style="55"/>
    <col min="43" max="43" width="16.140625" style="55" customWidth="1"/>
    <col min="44" max="44" width="9.140625" style="55"/>
    <col min="45" max="45" width="17.140625" style="55" customWidth="1"/>
    <col min="46" max="16384" width="9.140625" style="55"/>
  </cols>
  <sheetData>
    <row r="1" spans="1:45" s="157" customFormat="1" ht="60.75" customHeight="1" x14ac:dyDescent="0.2">
      <c r="A1" s="437" t="s">
        <v>707</v>
      </c>
      <c r="B1" s="437"/>
      <c r="C1" s="437"/>
      <c r="D1" s="437"/>
      <c r="E1" s="437"/>
      <c r="F1" s="437"/>
      <c r="G1" s="437"/>
      <c r="H1" s="437"/>
      <c r="I1" s="437"/>
      <c r="J1" s="437"/>
      <c r="K1" s="437"/>
      <c r="L1" s="437"/>
      <c r="M1" s="248"/>
      <c r="N1" s="248"/>
      <c r="O1" s="248"/>
      <c r="P1" s="248"/>
      <c r="Q1" s="155"/>
      <c r="R1" s="155"/>
      <c r="S1" s="155"/>
      <c r="T1" s="155"/>
      <c r="U1" s="156"/>
      <c r="V1" s="156"/>
      <c r="Y1" s="270"/>
      <c r="Z1" s="270"/>
      <c r="AA1" s="270"/>
    </row>
    <row r="2" spans="1:45" s="94" customFormat="1" ht="53.25" customHeight="1" x14ac:dyDescent="0.2">
      <c r="A2" s="351" t="s">
        <v>433</v>
      </c>
      <c r="B2" s="351"/>
      <c r="C2" s="351"/>
      <c r="D2" s="351"/>
      <c r="E2" s="351"/>
      <c r="F2" s="351"/>
      <c r="G2" s="351"/>
      <c r="H2" s="351"/>
      <c r="I2" s="351"/>
      <c r="J2" s="351"/>
      <c r="K2" s="351"/>
      <c r="L2" s="351"/>
      <c r="M2" s="351"/>
      <c r="N2" s="351"/>
      <c r="O2" s="351"/>
      <c r="P2" s="351"/>
      <c r="Q2" s="129"/>
      <c r="R2" s="129"/>
      <c r="S2" s="129"/>
      <c r="T2" s="129"/>
      <c r="U2" s="95"/>
      <c r="V2" s="95"/>
      <c r="Y2" s="67"/>
      <c r="Z2" s="67"/>
      <c r="AA2" s="67"/>
    </row>
    <row r="3" spans="1:45" ht="48" customHeight="1" x14ac:dyDescent="0.2">
      <c r="A3" s="420" t="s">
        <v>399</v>
      </c>
      <c r="B3" s="420"/>
      <c r="C3" s="420"/>
      <c r="D3" s="420"/>
      <c r="E3" s="420"/>
      <c r="F3" s="420"/>
      <c r="G3" s="420"/>
      <c r="H3" s="420"/>
      <c r="I3" s="420"/>
      <c r="J3" s="420"/>
      <c r="K3" s="420"/>
      <c r="L3" s="420"/>
      <c r="M3" s="420"/>
      <c r="N3" s="420"/>
      <c r="O3" s="130"/>
      <c r="Q3" s="60"/>
      <c r="R3" s="60"/>
      <c r="S3" s="60"/>
      <c r="T3" s="130"/>
    </row>
    <row r="4" spans="1:45" s="87" customFormat="1" ht="24.95" customHeight="1" x14ac:dyDescent="0.2">
      <c r="A4" s="63" t="s">
        <v>386</v>
      </c>
      <c r="B4" s="430" t="str">
        <f>X8</f>
        <v>PEPX301X-</v>
      </c>
      <c r="C4" s="430"/>
      <c r="D4" s="430"/>
      <c r="E4" s="430"/>
      <c r="F4" s="430"/>
      <c r="G4" s="430"/>
      <c r="H4" s="430"/>
      <c r="I4" s="430"/>
      <c r="J4" s="430"/>
      <c r="K4" s="430"/>
      <c r="L4" s="430"/>
      <c r="M4" s="430"/>
      <c r="N4" s="430"/>
      <c r="O4" s="128"/>
      <c r="Q4" s="60"/>
      <c r="R4" s="60"/>
      <c r="S4" s="60"/>
      <c r="U4" s="86" t="s">
        <v>366</v>
      </c>
      <c r="V4" s="87" t="s">
        <v>365</v>
      </c>
      <c r="W4" s="87" t="s">
        <v>364</v>
      </c>
      <c r="X4" s="88" t="s">
        <v>363</v>
      </c>
      <c r="Y4" s="270"/>
      <c r="Z4" s="271"/>
      <c r="AA4" s="272"/>
      <c r="AB4" s="187"/>
      <c r="AF4" s="64"/>
      <c r="AG4" s="439"/>
      <c r="AH4" s="439"/>
      <c r="AI4" s="439"/>
      <c r="AJ4" s="439"/>
      <c r="AK4" s="439"/>
      <c r="AL4" s="439"/>
      <c r="AM4" s="439"/>
      <c r="AN4" s="439"/>
      <c r="AO4" s="439"/>
      <c r="AP4" s="439"/>
      <c r="AQ4" s="439"/>
      <c r="AR4" s="439"/>
      <c r="AS4" s="439"/>
    </row>
    <row r="5" spans="1:45" s="66" customFormat="1" ht="24.95" customHeight="1" x14ac:dyDescent="0.2">
      <c r="A5" s="104"/>
      <c r="B5" s="104"/>
      <c r="C5" s="104"/>
      <c r="D5" s="104"/>
      <c r="E5" s="104"/>
      <c r="F5" s="104"/>
      <c r="G5" s="104"/>
      <c r="H5" s="104"/>
      <c r="I5" s="104"/>
      <c r="K5" s="126" t="s">
        <v>422</v>
      </c>
      <c r="L5" s="90"/>
      <c r="M5" s="127" t="s">
        <v>389</v>
      </c>
      <c r="N5" s="184" t="s">
        <v>422</v>
      </c>
      <c r="O5" s="74"/>
      <c r="P5" s="180" t="s">
        <v>419</v>
      </c>
      <c r="Q5" s="60"/>
      <c r="R5" s="60"/>
      <c r="S5" s="60"/>
      <c r="T5" s="74"/>
      <c r="U5" s="89"/>
      <c r="X5" s="67"/>
      <c r="Y5" s="67"/>
      <c r="Z5" s="273"/>
      <c r="AA5" s="200"/>
      <c r="AB5" s="185"/>
      <c r="AF5" s="104"/>
      <c r="AG5" s="104"/>
      <c r="AH5" s="104"/>
      <c r="AI5" s="104"/>
      <c r="AJ5" s="104"/>
      <c r="AK5" s="104"/>
      <c r="AL5" s="104"/>
      <c r="AM5" s="104"/>
      <c r="AN5" s="104"/>
      <c r="AP5" s="72"/>
      <c r="AQ5" s="69"/>
      <c r="AR5" s="73"/>
      <c r="AS5" s="74"/>
    </row>
    <row r="6" spans="1:45" s="66" customFormat="1" ht="24.95" customHeight="1" x14ac:dyDescent="0.2">
      <c r="A6" s="90">
        <v>1</v>
      </c>
      <c r="B6" s="90" t="s">
        <v>361</v>
      </c>
      <c r="C6" s="433" t="s">
        <v>514</v>
      </c>
      <c r="D6" s="434"/>
      <c r="E6" s="434"/>
      <c r="F6" s="434"/>
      <c r="G6" s="434"/>
      <c r="H6" s="434"/>
      <c r="I6" s="434"/>
      <c r="J6" s="434"/>
      <c r="K6" s="102">
        <v>170</v>
      </c>
      <c r="L6" s="90"/>
      <c r="M6" s="103">
        <v>1</v>
      </c>
      <c r="N6" s="93">
        <f t="shared" ref="N6:N20" si="0">M6*K6</f>
        <v>170</v>
      </c>
      <c r="O6" s="75"/>
      <c r="P6" s="251" t="s">
        <v>574</v>
      </c>
      <c r="Q6" s="252">
        <v>170</v>
      </c>
      <c r="R6" s="251" t="s">
        <v>509</v>
      </c>
      <c r="S6" s="60"/>
      <c r="T6" s="75"/>
      <c r="U6" s="89" t="str">
        <f t="shared" ref="U6:U14" si="1">IF(M6=1,B6,"")</f>
        <v>P</v>
      </c>
      <c r="V6" s="66" t="str">
        <f t="shared" ref="V6:V20" si="2">SUBSTITUTE(U6," ","")</f>
        <v>P</v>
      </c>
      <c r="W6" s="66" t="str">
        <f t="shared" ref="W6:W20" si="3">SUBSTITUTE(V6,"0","")</f>
        <v>P</v>
      </c>
      <c r="X6" s="67" t="str">
        <f>CONCATENATE(W6,W7,W8,W9,W10,W11,W12,W13,W14,W15)</f>
        <v>PEPX301X</v>
      </c>
      <c r="Y6" s="67"/>
      <c r="Z6" s="274"/>
      <c r="AA6" s="275"/>
      <c r="AB6" s="185"/>
      <c r="AF6" s="104"/>
      <c r="AG6" s="104"/>
      <c r="AH6" s="440"/>
      <c r="AI6" s="441"/>
      <c r="AJ6" s="441"/>
      <c r="AK6" s="441"/>
      <c r="AL6" s="441"/>
      <c r="AM6" s="441"/>
      <c r="AN6" s="441"/>
      <c r="AO6" s="441"/>
      <c r="AR6" s="105"/>
      <c r="AS6" s="75"/>
    </row>
    <row r="7" spans="1:45" s="66" customFormat="1" ht="24.95" customHeight="1" x14ac:dyDescent="0.2">
      <c r="A7" s="90">
        <v>2</v>
      </c>
      <c r="B7" s="90" t="s">
        <v>375</v>
      </c>
      <c r="C7" s="445" t="s">
        <v>689</v>
      </c>
      <c r="D7" s="445"/>
      <c r="E7" s="445"/>
      <c r="F7" s="445"/>
      <c r="G7" s="445"/>
      <c r="H7" s="445"/>
      <c r="I7" s="445"/>
      <c r="J7" s="445"/>
      <c r="K7" s="102">
        <v>0</v>
      </c>
      <c r="L7" s="70"/>
      <c r="M7" s="106">
        <v>1</v>
      </c>
      <c r="N7" s="93">
        <f t="shared" si="0"/>
        <v>0</v>
      </c>
      <c r="O7" s="75"/>
      <c r="P7" s="251" t="s">
        <v>717</v>
      </c>
      <c r="Q7" s="252">
        <v>176</v>
      </c>
      <c r="R7" s="251" t="s">
        <v>718</v>
      </c>
      <c r="S7" s="60"/>
      <c r="T7" s="75"/>
      <c r="U7" s="89" t="str">
        <f t="shared" si="1"/>
        <v>EP</v>
      </c>
      <c r="V7" s="66" t="str">
        <f t="shared" si="2"/>
        <v>EP</v>
      </c>
      <c r="W7" s="66" t="str">
        <f t="shared" si="3"/>
        <v>EP</v>
      </c>
      <c r="X7" s="67" t="str">
        <f>CONCATENATE(W16,W17,W18,W19,W20)</f>
        <v/>
      </c>
      <c r="Y7" s="67"/>
      <c r="Z7" s="84"/>
      <c r="AA7" s="200"/>
      <c r="AB7" s="189"/>
      <c r="AF7" s="104"/>
      <c r="AG7" s="104"/>
      <c r="AH7" s="442"/>
      <c r="AI7" s="442"/>
      <c r="AJ7" s="442"/>
      <c r="AK7" s="442"/>
      <c r="AL7" s="442"/>
      <c r="AM7" s="442"/>
      <c r="AN7" s="442"/>
      <c r="AO7" s="442"/>
      <c r="AP7" s="76"/>
      <c r="AQ7" s="73"/>
      <c r="AR7" s="77"/>
      <c r="AS7" s="75"/>
    </row>
    <row r="8" spans="1:45" s="66" customFormat="1" ht="24.95" customHeight="1" x14ac:dyDescent="0.2">
      <c r="A8" s="402">
        <v>3</v>
      </c>
      <c r="B8" s="232" t="s">
        <v>368</v>
      </c>
      <c r="C8" s="435" t="s">
        <v>498</v>
      </c>
      <c r="D8" s="436"/>
      <c r="E8" s="436"/>
      <c r="F8" s="436"/>
      <c r="G8" s="436"/>
      <c r="H8" s="436"/>
      <c r="I8" s="436"/>
      <c r="J8" s="436"/>
      <c r="K8" s="233">
        <v>0</v>
      </c>
      <c r="L8" s="386" t="s">
        <v>590</v>
      </c>
      <c r="M8" s="234">
        <v>1</v>
      </c>
      <c r="N8" s="235">
        <f t="shared" si="0"/>
        <v>0</v>
      </c>
      <c r="O8" s="75"/>
      <c r="P8" s="60"/>
      <c r="Q8" s="60"/>
      <c r="R8" s="60"/>
      <c r="S8" s="60"/>
      <c r="T8" s="75"/>
      <c r="U8" s="89" t="str">
        <f t="shared" si="1"/>
        <v>X</v>
      </c>
      <c r="V8" s="66" t="str">
        <f t="shared" si="2"/>
        <v>X</v>
      </c>
      <c r="W8" s="66" t="str">
        <f t="shared" si="3"/>
        <v>X</v>
      </c>
      <c r="X8" s="67" t="str">
        <f>CONCATENATE(X6,"-",X7)</f>
        <v>PEPX301X-</v>
      </c>
      <c r="Y8" s="67"/>
      <c r="Z8" s="276"/>
      <c r="AA8" s="275"/>
      <c r="AB8" s="185"/>
      <c r="AF8" s="104"/>
      <c r="AG8" s="104"/>
      <c r="AH8" s="373"/>
      <c r="AI8" s="438"/>
      <c r="AJ8" s="438"/>
      <c r="AK8" s="438"/>
      <c r="AL8" s="438"/>
      <c r="AM8" s="438"/>
      <c r="AN8" s="438"/>
      <c r="AO8" s="438"/>
      <c r="AP8" s="76"/>
      <c r="AQ8" s="108"/>
      <c r="AR8" s="77"/>
      <c r="AS8" s="75"/>
    </row>
    <row r="9" spans="1:45" s="66" customFormat="1" ht="24.95" customHeight="1" x14ac:dyDescent="0.2">
      <c r="A9" s="403"/>
      <c r="B9" s="232" t="s">
        <v>361</v>
      </c>
      <c r="C9" s="404" t="s">
        <v>714</v>
      </c>
      <c r="D9" s="405"/>
      <c r="E9" s="405"/>
      <c r="F9" s="405"/>
      <c r="G9" s="405"/>
      <c r="H9" s="405"/>
      <c r="I9" s="405"/>
      <c r="J9" s="406"/>
      <c r="K9" s="233">
        <v>49</v>
      </c>
      <c r="L9" s="387"/>
      <c r="M9" s="234"/>
      <c r="N9" s="235">
        <f t="shared" si="0"/>
        <v>0</v>
      </c>
      <c r="O9" s="75"/>
      <c r="P9" s="250" t="s">
        <v>421</v>
      </c>
      <c r="Q9" s="136"/>
      <c r="R9" s="136"/>
      <c r="S9" s="136"/>
      <c r="T9" s="75"/>
      <c r="U9" s="89" t="str">
        <f t="shared" si="1"/>
        <v/>
      </c>
      <c r="V9" s="66" t="str">
        <f t="shared" ref="V9" si="4">SUBSTITUTE(U9," ","")</f>
        <v/>
      </c>
      <c r="W9" s="66" t="str">
        <f t="shared" ref="W9" si="5">SUBSTITUTE(V9,"0","")</f>
        <v/>
      </c>
      <c r="X9" s="67"/>
      <c r="Y9" s="67"/>
      <c r="Z9" s="134"/>
      <c r="AA9" s="200"/>
      <c r="AB9" s="185"/>
      <c r="AF9" s="104"/>
      <c r="AG9" s="104"/>
      <c r="AH9" s="89"/>
      <c r="AI9" s="249"/>
      <c r="AJ9" s="249"/>
      <c r="AK9" s="249"/>
      <c r="AL9" s="249"/>
      <c r="AM9" s="249"/>
      <c r="AN9" s="249"/>
      <c r="AO9" s="249"/>
      <c r="AP9" s="76"/>
      <c r="AQ9" s="108"/>
      <c r="AR9" s="77"/>
      <c r="AS9" s="75"/>
    </row>
    <row r="10" spans="1:45" s="66" customFormat="1" ht="24.95" customHeight="1" x14ac:dyDescent="0.2">
      <c r="A10" s="90">
        <v>4</v>
      </c>
      <c r="B10" s="90">
        <v>3</v>
      </c>
      <c r="C10" s="431" t="s">
        <v>712</v>
      </c>
      <c r="D10" s="432"/>
      <c r="E10" s="432"/>
      <c r="F10" s="432"/>
      <c r="G10" s="432"/>
      <c r="H10" s="432"/>
      <c r="I10" s="432"/>
      <c r="J10" s="432"/>
      <c r="K10" s="92">
        <v>0</v>
      </c>
      <c r="L10" s="109"/>
      <c r="M10" s="103">
        <v>1</v>
      </c>
      <c r="N10" s="93">
        <f t="shared" si="0"/>
        <v>0</v>
      </c>
      <c r="O10" s="75"/>
      <c r="P10" s="251" t="s">
        <v>709</v>
      </c>
      <c r="Q10" s="252">
        <v>175</v>
      </c>
      <c r="R10" s="251" t="s">
        <v>710</v>
      </c>
      <c r="S10" s="75"/>
      <c r="T10" s="75"/>
      <c r="U10" s="89">
        <f t="shared" si="1"/>
        <v>3</v>
      </c>
      <c r="V10" s="66" t="str">
        <f t="shared" ref="V10" si="6">SUBSTITUTE(U10," ","")</f>
        <v>3</v>
      </c>
      <c r="W10" s="66" t="str">
        <f t="shared" ref="W10" si="7">SUBSTITUTE(V10,"0","")</f>
        <v>3</v>
      </c>
      <c r="X10" s="67"/>
      <c r="Y10" s="67"/>
      <c r="Z10" s="134"/>
      <c r="AA10" s="200"/>
      <c r="AB10" s="185"/>
      <c r="AF10" s="104"/>
      <c r="AG10" s="104"/>
      <c r="AH10" s="373"/>
      <c r="AI10" s="438"/>
      <c r="AJ10" s="438"/>
      <c r="AK10" s="438"/>
      <c r="AL10" s="438"/>
      <c r="AM10" s="438"/>
      <c r="AN10" s="438"/>
      <c r="AO10" s="438"/>
      <c r="AP10" s="78"/>
      <c r="AQ10" s="110"/>
      <c r="AR10" s="105"/>
      <c r="AS10" s="75"/>
    </row>
    <row r="11" spans="1:45" s="66" customFormat="1" ht="24.95" customHeight="1" x14ac:dyDescent="0.2">
      <c r="A11" s="90">
        <v>5</v>
      </c>
      <c r="B11" s="91" t="s">
        <v>371</v>
      </c>
      <c r="C11" s="431" t="s">
        <v>705</v>
      </c>
      <c r="D11" s="432"/>
      <c r="E11" s="432"/>
      <c r="F11" s="432"/>
      <c r="G11" s="432"/>
      <c r="H11" s="432"/>
      <c r="I11" s="432"/>
      <c r="J11" s="432"/>
      <c r="K11" s="92">
        <v>0</v>
      </c>
      <c r="L11" s="71"/>
      <c r="M11" s="103">
        <v>1</v>
      </c>
      <c r="N11" s="93">
        <f t="shared" si="0"/>
        <v>0</v>
      </c>
      <c r="O11" s="75"/>
      <c r="P11" s="251" t="s">
        <v>575</v>
      </c>
      <c r="Q11" s="252">
        <v>219</v>
      </c>
      <c r="R11" s="251" t="s">
        <v>589</v>
      </c>
      <c r="S11" s="75"/>
      <c r="T11" s="75"/>
      <c r="U11" s="89" t="str">
        <f t="shared" si="1"/>
        <v>01</v>
      </c>
      <c r="V11" s="66" t="str">
        <f t="shared" si="2"/>
        <v>01</v>
      </c>
      <c r="W11" s="66" t="str">
        <f>SUBSTITUTE(V11," ","")</f>
        <v>01</v>
      </c>
      <c r="X11" s="67"/>
      <c r="Y11" s="67"/>
      <c r="Z11" s="134"/>
      <c r="AA11" s="200"/>
      <c r="AB11" s="185"/>
      <c r="AF11" s="104"/>
      <c r="AG11" s="111"/>
      <c r="AH11" s="373"/>
      <c r="AI11" s="438"/>
      <c r="AJ11" s="438"/>
      <c r="AK11" s="438"/>
      <c r="AL11" s="438"/>
      <c r="AM11" s="438"/>
      <c r="AN11" s="438"/>
      <c r="AO11" s="438"/>
      <c r="AP11" s="78"/>
      <c r="AQ11" s="74"/>
      <c r="AR11" s="105"/>
      <c r="AS11" s="75"/>
    </row>
    <row r="12" spans="1:45" s="66" customFormat="1" ht="24.95" customHeight="1" x14ac:dyDescent="0.2">
      <c r="A12" s="380">
        <v>6</v>
      </c>
      <c r="B12" s="326" t="s">
        <v>368</v>
      </c>
      <c r="C12" s="391" t="s">
        <v>711</v>
      </c>
      <c r="D12" s="392"/>
      <c r="E12" s="392"/>
      <c r="F12" s="392"/>
      <c r="G12" s="392"/>
      <c r="H12" s="392"/>
      <c r="I12" s="392"/>
      <c r="J12" s="393"/>
      <c r="K12" s="112">
        <v>0</v>
      </c>
      <c r="L12" s="397" t="s">
        <v>591</v>
      </c>
      <c r="M12" s="327">
        <v>1</v>
      </c>
      <c r="N12" s="114">
        <f t="shared" si="0"/>
        <v>0</v>
      </c>
      <c r="O12" s="75"/>
      <c r="P12" s="324"/>
      <c r="Q12" s="325"/>
      <c r="R12" s="324"/>
      <c r="S12" s="75"/>
      <c r="T12" s="75"/>
      <c r="U12" s="89" t="str">
        <f t="shared" si="1"/>
        <v>X</v>
      </c>
      <c r="V12" s="66" t="str">
        <f t="shared" si="2"/>
        <v>X</v>
      </c>
      <c r="W12" s="66" t="str">
        <f>SUBSTITUTE(V12," ","")</f>
        <v>X</v>
      </c>
      <c r="X12" s="67"/>
      <c r="Y12" s="67"/>
      <c r="Z12" s="134"/>
      <c r="AA12" s="200"/>
      <c r="AB12" s="185"/>
      <c r="AF12" s="104"/>
      <c r="AG12" s="111"/>
      <c r="AH12" s="89"/>
      <c r="AI12" s="249"/>
      <c r="AJ12" s="249"/>
      <c r="AK12" s="249"/>
      <c r="AL12" s="249"/>
      <c r="AM12" s="249"/>
      <c r="AN12" s="249"/>
      <c r="AO12" s="249"/>
      <c r="AP12" s="78"/>
      <c r="AQ12" s="74"/>
      <c r="AR12" s="105"/>
      <c r="AS12" s="75"/>
    </row>
    <row r="13" spans="1:45" s="66" customFormat="1" ht="24.95" customHeight="1" x14ac:dyDescent="0.2">
      <c r="A13" s="381"/>
      <c r="B13" s="177" t="s">
        <v>356</v>
      </c>
      <c r="C13" s="427" t="s">
        <v>713</v>
      </c>
      <c r="D13" s="428"/>
      <c r="E13" s="428"/>
      <c r="F13" s="428"/>
      <c r="G13" s="428"/>
      <c r="H13" s="428"/>
      <c r="I13" s="428"/>
      <c r="J13" s="428"/>
      <c r="K13" s="112">
        <v>6</v>
      </c>
      <c r="L13" s="398"/>
      <c r="M13" s="113"/>
      <c r="N13" s="114">
        <f t="shared" si="0"/>
        <v>0</v>
      </c>
      <c r="O13" s="75"/>
      <c r="P13" s="133"/>
      <c r="Q13" s="75"/>
      <c r="R13" s="75"/>
      <c r="S13" s="75"/>
      <c r="T13" s="75"/>
      <c r="U13" s="89" t="str">
        <f t="shared" si="1"/>
        <v/>
      </c>
      <c r="V13" s="66" t="str">
        <f t="shared" si="2"/>
        <v/>
      </c>
      <c r="W13" s="66" t="str">
        <f t="shared" si="3"/>
        <v/>
      </c>
      <c r="X13" s="67"/>
      <c r="Y13" s="67"/>
      <c r="Z13" s="134"/>
      <c r="AA13" s="200"/>
      <c r="AB13" s="185"/>
      <c r="AF13" s="104"/>
      <c r="AG13" s="104"/>
      <c r="AH13" s="373"/>
      <c r="AI13" s="438"/>
      <c r="AJ13" s="438"/>
      <c r="AK13" s="438"/>
      <c r="AL13" s="438"/>
      <c r="AM13" s="438"/>
      <c r="AN13" s="438"/>
      <c r="AO13" s="438"/>
      <c r="AP13" s="78"/>
      <c r="AQ13" s="81"/>
      <c r="AR13" s="82"/>
      <c r="AS13" s="75"/>
    </row>
    <row r="14" spans="1:45" s="66" customFormat="1" ht="24.95" customHeight="1" x14ac:dyDescent="0.2">
      <c r="A14" s="381"/>
      <c r="B14" s="177" t="s">
        <v>376</v>
      </c>
      <c r="C14" s="427" t="s">
        <v>715</v>
      </c>
      <c r="D14" s="428"/>
      <c r="E14" s="428"/>
      <c r="F14" s="428"/>
      <c r="G14" s="428"/>
      <c r="H14" s="428"/>
      <c r="I14" s="428"/>
      <c r="J14" s="428"/>
      <c r="K14" s="112">
        <v>67.5</v>
      </c>
      <c r="L14" s="398"/>
      <c r="M14" s="113"/>
      <c r="N14" s="114">
        <f t="shared" si="0"/>
        <v>0</v>
      </c>
      <c r="O14" s="75"/>
      <c r="P14" s="133"/>
      <c r="Q14" s="75"/>
      <c r="R14" s="75"/>
      <c r="S14" s="75"/>
      <c r="T14" s="75"/>
      <c r="U14" s="89" t="str">
        <f t="shared" si="1"/>
        <v/>
      </c>
      <c r="V14" s="66" t="str">
        <f t="shared" ref="V14:V15" si="8">SUBSTITUTE(U14," ","")</f>
        <v/>
      </c>
      <c r="W14" s="66" t="str">
        <f t="shared" ref="W14:W15" si="9">SUBSTITUTE(V14,"0","")</f>
        <v/>
      </c>
      <c r="X14" s="67"/>
      <c r="Y14" s="67"/>
      <c r="Z14" s="67"/>
      <c r="AA14" s="67"/>
      <c r="AF14" s="444"/>
      <c r="AG14" s="104"/>
      <c r="AH14" s="373"/>
      <c r="AI14" s="438"/>
      <c r="AJ14" s="438"/>
      <c r="AK14" s="438"/>
      <c r="AL14" s="438"/>
      <c r="AM14" s="438"/>
      <c r="AN14" s="438"/>
      <c r="AO14" s="438"/>
      <c r="AP14" s="78"/>
      <c r="AQ14" s="443"/>
      <c r="AR14" s="82"/>
      <c r="AS14" s="83"/>
    </row>
    <row r="15" spans="1:45" s="66" customFormat="1" ht="24.95" customHeight="1" x14ac:dyDescent="0.2">
      <c r="A15" s="407"/>
      <c r="B15" s="177" t="s">
        <v>355</v>
      </c>
      <c r="C15" s="427" t="s">
        <v>716</v>
      </c>
      <c r="D15" s="428"/>
      <c r="E15" s="428"/>
      <c r="F15" s="428"/>
      <c r="G15" s="428"/>
      <c r="H15" s="428"/>
      <c r="I15" s="428"/>
      <c r="J15" s="428"/>
      <c r="K15" s="112">
        <v>67.5</v>
      </c>
      <c r="L15" s="411"/>
      <c r="M15" s="113"/>
      <c r="N15" s="114">
        <f t="shared" si="0"/>
        <v>0</v>
      </c>
      <c r="O15" s="75"/>
      <c r="P15" s="133"/>
      <c r="Q15" s="75"/>
      <c r="R15" s="75" t="s">
        <v>541</v>
      </c>
      <c r="S15" s="75"/>
      <c r="T15" s="75"/>
      <c r="U15" s="89" t="str">
        <f t="shared" ref="U15" si="10">IF(M15=1,B15,"")</f>
        <v/>
      </c>
      <c r="V15" s="66" t="str">
        <f t="shared" si="8"/>
        <v/>
      </c>
      <c r="W15" s="66" t="str">
        <f t="shared" si="9"/>
        <v/>
      </c>
      <c r="X15" s="67"/>
      <c r="Y15" s="67"/>
      <c r="Z15" s="67"/>
      <c r="AA15" s="67"/>
      <c r="AF15" s="444"/>
      <c r="AG15" s="104"/>
      <c r="AH15" s="89"/>
      <c r="AI15" s="249"/>
      <c r="AJ15" s="249"/>
      <c r="AK15" s="249"/>
      <c r="AL15" s="249"/>
      <c r="AM15" s="249"/>
      <c r="AN15" s="249"/>
      <c r="AO15" s="249"/>
      <c r="AP15" s="78"/>
      <c r="AQ15" s="443"/>
      <c r="AR15" s="82"/>
      <c r="AS15" s="83"/>
    </row>
    <row r="16" spans="1:45" s="66" customFormat="1" ht="24.95" customHeight="1" x14ac:dyDescent="0.2">
      <c r="A16" s="402">
        <v>7</v>
      </c>
      <c r="B16" s="232"/>
      <c r="C16" s="404" t="s">
        <v>420</v>
      </c>
      <c r="D16" s="405"/>
      <c r="E16" s="405"/>
      <c r="F16" s="405"/>
      <c r="G16" s="405"/>
      <c r="H16" s="405"/>
      <c r="I16" s="405"/>
      <c r="J16" s="406"/>
      <c r="K16" s="233">
        <v>0</v>
      </c>
      <c r="L16" s="429" t="s">
        <v>388</v>
      </c>
      <c r="M16" s="234">
        <v>1</v>
      </c>
      <c r="N16" s="235">
        <f t="shared" si="0"/>
        <v>0</v>
      </c>
      <c r="O16" s="75"/>
      <c r="P16" s="133"/>
      <c r="Q16" s="75"/>
      <c r="R16" s="75"/>
      <c r="S16" s="75"/>
      <c r="T16" s="75"/>
      <c r="U16" s="89">
        <f>IF(M16=1,B16,"")</f>
        <v>0</v>
      </c>
      <c r="V16" s="66" t="str">
        <f t="shared" si="2"/>
        <v>0</v>
      </c>
      <c r="W16" s="66" t="str">
        <f t="shared" si="3"/>
        <v/>
      </c>
      <c r="X16" s="67"/>
      <c r="Y16" s="67"/>
      <c r="Z16" s="67"/>
      <c r="AA16" s="67"/>
      <c r="AF16" s="104"/>
      <c r="AG16" s="104"/>
      <c r="AH16" s="89"/>
      <c r="AI16" s="89"/>
      <c r="AJ16" s="89"/>
      <c r="AK16" s="89"/>
      <c r="AL16" s="89"/>
      <c r="AM16" s="89"/>
      <c r="AN16" s="89"/>
      <c r="AO16" s="89"/>
      <c r="AP16" s="76"/>
      <c r="AQ16" s="206"/>
      <c r="AR16" s="77"/>
      <c r="AS16" s="75"/>
    </row>
    <row r="17" spans="1:43" s="66" customFormat="1" ht="24.95" customHeight="1" x14ac:dyDescent="0.2">
      <c r="A17" s="403"/>
      <c r="B17" s="232" t="s">
        <v>353</v>
      </c>
      <c r="C17" s="404" t="s">
        <v>701</v>
      </c>
      <c r="D17" s="405"/>
      <c r="E17" s="405"/>
      <c r="F17" s="405"/>
      <c r="G17" s="405"/>
      <c r="H17" s="405"/>
      <c r="I17" s="405"/>
      <c r="J17" s="406"/>
      <c r="K17" s="233">
        <v>6</v>
      </c>
      <c r="L17" s="387"/>
      <c r="M17" s="234"/>
      <c r="N17" s="235">
        <f t="shared" si="0"/>
        <v>0</v>
      </c>
      <c r="O17" s="75"/>
      <c r="P17" s="133"/>
      <c r="Q17" s="75"/>
      <c r="R17" s="75"/>
      <c r="S17" s="75"/>
      <c r="T17" s="75"/>
      <c r="U17" s="89" t="str">
        <f>IF(M17=1,B17,"")</f>
        <v/>
      </c>
      <c r="V17" s="66" t="str">
        <f t="shared" si="2"/>
        <v/>
      </c>
      <c r="W17" s="66" t="str">
        <f t="shared" si="3"/>
        <v/>
      </c>
      <c r="X17" s="67"/>
      <c r="Y17" s="67"/>
      <c r="Z17" s="67"/>
      <c r="AA17" s="67"/>
      <c r="AF17" s="104"/>
      <c r="AG17" s="104"/>
      <c r="AH17" s="89"/>
      <c r="AI17" s="89"/>
      <c r="AJ17" s="89"/>
      <c r="AK17" s="89"/>
      <c r="AL17" s="89"/>
      <c r="AM17" s="89"/>
      <c r="AN17" s="89"/>
      <c r="AO17" s="89"/>
      <c r="AP17" s="76"/>
      <c r="AQ17" s="108"/>
    </row>
    <row r="18" spans="1:43" s="66" customFormat="1" ht="24.95" customHeight="1" x14ac:dyDescent="0.2">
      <c r="A18" s="380">
        <v>8</v>
      </c>
      <c r="B18" s="177" t="s">
        <v>417</v>
      </c>
      <c r="C18" s="391" t="s">
        <v>706</v>
      </c>
      <c r="D18" s="392"/>
      <c r="E18" s="392"/>
      <c r="F18" s="392"/>
      <c r="G18" s="392"/>
      <c r="H18" s="392"/>
      <c r="I18" s="392"/>
      <c r="J18" s="393"/>
      <c r="K18" s="115">
        <v>5</v>
      </c>
      <c r="L18" s="397" t="s">
        <v>592</v>
      </c>
      <c r="M18" s="113"/>
      <c r="N18" s="114">
        <f>M18*K18</f>
        <v>0</v>
      </c>
      <c r="O18" s="75"/>
      <c r="P18" s="190"/>
      <c r="Q18" s="194"/>
      <c r="R18" s="190"/>
      <c r="S18" s="190"/>
      <c r="T18" s="190"/>
      <c r="U18" s="89" t="str">
        <f>IF(M18=1,B18,"")</f>
        <v/>
      </c>
      <c r="V18" s="66" t="str">
        <f>SUBSTITUTE(U18," ","")</f>
        <v/>
      </c>
      <c r="W18" s="66" t="str">
        <f>SUBSTITUTE(V18,"0","")</f>
        <v/>
      </c>
      <c r="X18" s="67"/>
      <c r="Y18" s="67"/>
    </row>
    <row r="19" spans="1:43" s="66" customFormat="1" ht="24.95" customHeight="1" x14ac:dyDescent="0.2">
      <c r="A19" s="407"/>
      <c r="B19" s="177" t="s">
        <v>753</v>
      </c>
      <c r="C19" s="391" t="s">
        <v>767</v>
      </c>
      <c r="D19" s="392"/>
      <c r="E19" s="392"/>
      <c r="F19" s="392"/>
      <c r="G19" s="392"/>
      <c r="H19" s="392"/>
      <c r="I19" s="392"/>
      <c r="J19" s="393"/>
      <c r="K19" s="115">
        <v>10</v>
      </c>
      <c r="L19" s="411"/>
      <c r="M19" s="113"/>
      <c r="N19" s="114">
        <f>M19*K19</f>
        <v>0</v>
      </c>
      <c r="O19" s="75"/>
      <c r="P19" s="190"/>
      <c r="Q19" s="194"/>
      <c r="R19" s="190"/>
      <c r="S19" s="190"/>
      <c r="T19" s="190"/>
      <c r="U19" s="89" t="str">
        <f>IF(M19=1,B19,"")</f>
        <v/>
      </c>
      <c r="V19" s="66" t="str">
        <f>SUBSTITUTE(U19," ","")</f>
        <v/>
      </c>
      <c r="W19" s="66" t="str">
        <f>SUBSTITUTE(V19,"0","")</f>
        <v/>
      </c>
      <c r="X19" s="67"/>
      <c r="Y19" s="67"/>
    </row>
    <row r="20" spans="1:43" s="66" customFormat="1" ht="24.95" customHeight="1" x14ac:dyDescent="0.2">
      <c r="A20" s="232">
        <v>9</v>
      </c>
      <c r="B20" s="232" t="s">
        <v>359</v>
      </c>
      <c r="C20" s="388" t="s">
        <v>756</v>
      </c>
      <c r="D20" s="395"/>
      <c r="E20" s="395"/>
      <c r="F20" s="395"/>
      <c r="G20" s="395"/>
      <c r="H20" s="395"/>
      <c r="I20" s="395"/>
      <c r="J20" s="396"/>
      <c r="K20" s="233">
        <v>7.5</v>
      </c>
      <c r="L20" s="237" t="s">
        <v>592</v>
      </c>
      <c r="M20" s="234"/>
      <c r="N20" s="235">
        <f t="shared" si="0"/>
        <v>0</v>
      </c>
      <c r="O20" s="75"/>
      <c r="P20" s="133"/>
      <c r="Q20" s="75"/>
      <c r="R20" s="75"/>
      <c r="S20" s="75"/>
      <c r="T20" s="75"/>
      <c r="U20" s="89" t="str">
        <f>IF(M20=1,B20,"")</f>
        <v/>
      </c>
      <c r="V20" s="66" t="str">
        <f t="shared" si="2"/>
        <v/>
      </c>
      <c r="W20" s="66" t="str">
        <f t="shared" si="3"/>
        <v/>
      </c>
      <c r="X20" s="67"/>
      <c r="Y20" s="67"/>
      <c r="Z20" s="67"/>
      <c r="AA20" s="67"/>
      <c r="AF20" s="104"/>
      <c r="AG20" s="104"/>
      <c r="AH20" s="89"/>
      <c r="AI20" s="89"/>
      <c r="AJ20" s="89"/>
      <c r="AK20" s="89"/>
      <c r="AL20" s="89"/>
      <c r="AM20" s="89"/>
      <c r="AN20" s="89"/>
      <c r="AO20" s="89"/>
      <c r="AP20" s="76"/>
      <c r="AQ20" s="108"/>
    </row>
    <row r="21" spans="1:43" s="66" customFormat="1" ht="20.100000000000001" customHeight="1" x14ac:dyDescent="0.2">
      <c r="B21" s="104"/>
      <c r="C21" s="104"/>
      <c r="E21" s="104"/>
      <c r="F21" s="104"/>
      <c r="G21" s="104"/>
      <c r="H21" s="104"/>
      <c r="I21" s="104"/>
      <c r="J21" s="104"/>
      <c r="L21" s="73"/>
      <c r="M21" s="85" t="s">
        <v>358</v>
      </c>
      <c r="N21" s="125">
        <f>SUM(N6:N20)</f>
        <v>170</v>
      </c>
      <c r="O21" s="131"/>
      <c r="P21" s="134"/>
      <c r="Q21" s="131"/>
      <c r="R21" s="131"/>
      <c r="S21" s="131"/>
      <c r="T21" s="131"/>
      <c r="U21" s="89"/>
      <c r="V21" s="89"/>
      <c r="X21" s="67"/>
      <c r="Y21" s="67"/>
      <c r="Z21" s="67"/>
      <c r="AA21" s="67"/>
      <c r="AF21" s="104"/>
      <c r="AG21" s="104"/>
      <c r="AP21" s="76"/>
      <c r="AQ21" s="206"/>
    </row>
    <row r="22" spans="1:43" s="66" customFormat="1" ht="20.100000000000001" customHeight="1" x14ac:dyDescent="0.2">
      <c r="A22" s="84" t="s">
        <v>89</v>
      </c>
      <c r="B22" s="73"/>
      <c r="C22" s="104"/>
      <c r="E22" s="104"/>
      <c r="F22" s="104"/>
      <c r="G22" s="104"/>
      <c r="H22" s="104"/>
      <c r="I22" s="104"/>
      <c r="J22" s="104"/>
      <c r="L22" s="104"/>
      <c r="P22" s="89"/>
      <c r="U22" s="89"/>
      <c r="V22" s="89"/>
      <c r="X22" s="67"/>
      <c r="Y22" s="67"/>
      <c r="Z22" s="67"/>
      <c r="AA22" s="67"/>
    </row>
    <row r="23" spans="1:43" s="66" customFormat="1" ht="42" customHeight="1" x14ac:dyDescent="0.2">
      <c r="A23" s="70">
        <v>1</v>
      </c>
      <c r="B23" s="70"/>
      <c r="C23" s="374" t="s">
        <v>587</v>
      </c>
      <c r="D23" s="375"/>
      <c r="E23" s="375"/>
      <c r="F23" s="375"/>
      <c r="G23" s="375"/>
      <c r="H23" s="375"/>
      <c r="I23" s="375"/>
      <c r="J23" s="375"/>
      <c r="K23" s="375"/>
      <c r="L23" s="375"/>
      <c r="M23" s="375"/>
      <c r="N23" s="376"/>
      <c r="O23" s="132"/>
      <c r="P23" s="132"/>
      <c r="Q23" s="132"/>
      <c r="R23" s="132"/>
      <c r="S23" s="132"/>
      <c r="T23" s="132"/>
      <c r="U23" s="89"/>
      <c r="V23" s="89"/>
      <c r="X23" s="67"/>
      <c r="Y23" s="67"/>
      <c r="Z23" s="67"/>
      <c r="AA23" s="67"/>
    </row>
    <row r="24" spans="1:43" s="66" customFormat="1" ht="42" customHeight="1" x14ac:dyDescent="0.2">
      <c r="A24" s="70">
        <v>2</v>
      </c>
      <c r="B24" s="70" t="s">
        <v>361</v>
      </c>
      <c r="C24" s="446" t="s">
        <v>708</v>
      </c>
      <c r="D24" s="382"/>
      <c r="E24" s="382"/>
      <c r="F24" s="382"/>
      <c r="G24" s="382"/>
      <c r="H24" s="382"/>
      <c r="I24" s="382"/>
      <c r="J24" s="382"/>
      <c r="K24" s="382"/>
      <c r="L24" s="382"/>
      <c r="M24" s="382"/>
      <c r="N24" s="382"/>
      <c r="O24" s="132"/>
      <c r="P24" s="132"/>
      <c r="Q24" s="132"/>
      <c r="R24" s="132"/>
      <c r="S24" s="132"/>
      <c r="T24" s="132"/>
      <c r="U24" s="89"/>
      <c r="V24" s="89"/>
      <c r="X24" s="67"/>
      <c r="Y24" s="67"/>
      <c r="Z24" s="67"/>
      <c r="AA24" s="67"/>
    </row>
    <row r="25" spans="1:43" s="66" customFormat="1" ht="69.95" customHeight="1" x14ac:dyDescent="0.2">
      <c r="A25" s="70">
        <v>3</v>
      </c>
      <c r="B25" s="70" t="s">
        <v>356</v>
      </c>
      <c r="C25" s="383" t="s">
        <v>719</v>
      </c>
      <c r="D25" s="384"/>
      <c r="E25" s="384"/>
      <c r="F25" s="384"/>
      <c r="G25" s="384"/>
      <c r="H25" s="384"/>
      <c r="I25" s="384"/>
      <c r="J25" s="384"/>
      <c r="K25" s="384"/>
      <c r="L25" s="384"/>
      <c r="M25" s="384"/>
      <c r="N25" s="385"/>
      <c r="O25" s="132"/>
      <c r="P25" s="132"/>
      <c r="Q25" s="132"/>
      <c r="R25" s="132"/>
      <c r="S25" s="132"/>
      <c r="T25" s="132"/>
      <c r="U25" s="89"/>
      <c r="V25" s="89"/>
      <c r="X25" s="67"/>
      <c r="Y25" s="67"/>
      <c r="Z25" s="67"/>
      <c r="AA25" s="67"/>
    </row>
    <row r="26" spans="1:43" s="66" customFormat="1" ht="42" customHeight="1" x14ac:dyDescent="0.2">
      <c r="A26" s="70">
        <v>4</v>
      </c>
      <c r="B26" s="70" t="s">
        <v>376</v>
      </c>
      <c r="C26" s="382" t="s">
        <v>679</v>
      </c>
      <c r="D26" s="382"/>
      <c r="E26" s="382"/>
      <c r="F26" s="382"/>
      <c r="G26" s="382"/>
      <c r="H26" s="382"/>
      <c r="I26" s="382"/>
      <c r="J26" s="382"/>
      <c r="K26" s="382"/>
      <c r="L26" s="382"/>
      <c r="M26" s="382"/>
      <c r="N26" s="382"/>
      <c r="O26" s="132"/>
      <c r="P26" s="132"/>
      <c r="Q26" s="132"/>
      <c r="R26" s="132"/>
      <c r="S26" s="132"/>
      <c r="T26" s="132"/>
      <c r="U26" s="89"/>
      <c r="V26" s="89"/>
      <c r="X26" s="67"/>
      <c r="Y26" s="67"/>
      <c r="Z26" s="67"/>
      <c r="AA26" s="67"/>
    </row>
    <row r="27" spans="1:43" s="66" customFormat="1" ht="42" customHeight="1" x14ac:dyDescent="0.2">
      <c r="A27" s="70">
        <v>5</v>
      </c>
      <c r="B27" s="70" t="s">
        <v>355</v>
      </c>
      <c r="C27" s="382" t="s">
        <v>646</v>
      </c>
      <c r="D27" s="382"/>
      <c r="E27" s="382"/>
      <c r="F27" s="382"/>
      <c r="G27" s="382"/>
      <c r="H27" s="382"/>
      <c r="I27" s="382"/>
      <c r="J27" s="382"/>
      <c r="K27" s="382"/>
      <c r="L27" s="382"/>
      <c r="M27" s="382"/>
      <c r="N27" s="382"/>
      <c r="O27" s="132"/>
      <c r="P27" s="132"/>
      <c r="Q27" s="132"/>
      <c r="R27" s="132"/>
      <c r="S27" s="132"/>
      <c r="T27" s="132"/>
      <c r="U27" s="89"/>
      <c r="V27" s="89"/>
      <c r="X27" s="67"/>
      <c r="Y27" s="67"/>
      <c r="Z27" s="67"/>
      <c r="AA27" s="67"/>
    </row>
    <row r="28" spans="1:43" s="66" customFormat="1" ht="69.95" customHeight="1" x14ac:dyDescent="0.2">
      <c r="A28" s="70">
        <v>6</v>
      </c>
      <c r="B28" s="70" t="s">
        <v>353</v>
      </c>
      <c r="C28" s="383" t="s">
        <v>738</v>
      </c>
      <c r="D28" s="384"/>
      <c r="E28" s="384"/>
      <c r="F28" s="384"/>
      <c r="G28" s="384"/>
      <c r="H28" s="384"/>
      <c r="I28" s="384"/>
      <c r="J28" s="384"/>
      <c r="K28" s="384"/>
      <c r="L28" s="384"/>
      <c r="M28" s="384"/>
      <c r="N28" s="385"/>
      <c r="O28" s="132"/>
      <c r="P28" s="132"/>
      <c r="Q28" s="201"/>
      <c r="R28" s="132"/>
      <c r="S28" s="132"/>
      <c r="T28" s="132"/>
      <c r="U28" s="89"/>
      <c r="V28" s="89"/>
      <c r="X28" s="67"/>
      <c r="Y28" s="67"/>
    </row>
    <row r="29" spans="1:43" s="66" customFormat="1" ht="69.95" customHeight="1" x14ac:dyDescent="0.2">
      <c r="A29" s="70">
        <v>7</v>
      </c>
      <c r="B29" s="70" t="s">
        <v>417</v>
      </c>
      <c r="C29" s="382" t="s">
        <v>760</v>
      </c>
      <c r="D29" s="382"/>
      <c r="E29" s="382"/>
      <c r="F29" s="382"/>
      <c r="G29" s="382"/>
      <c r="H29" s="382"/>
      <c r="I29" s="382"/>
      <c r="J29" s="382"/>
      <c r="K29" s="382"/>
      <c r="L29" s="382"/>
      <c r="M29" s="382"/>
      <c r="N29" s="382"/>
      <c r="O29" s="89"/>
      <c r="P29" s="89"/>
      <c r="Q29" s="199"/>
      <c r="R29" s="89"/>
      <c r="S29" s="89"/>
      <c r="T29" s="89"/>
      <c r="U29" s="89"/>
      <c r="V29" s="89"/>
      <c r="X29" s="67"/>
      <c r="Y29" s="67"/>
    </row>
    <row r="30" spans="1:43" s="66" customFormat="1" ht="88.5" customHeight="1" x14ac:dyDescent="0.2">
      <c r="A30" s="70">
        <v>8</v>
      </c>
      <c r="B30" s="70" t="s">
        <v>753</v>
      </c>
      <c r="C30" s="382" t="s">
        <v>768</v>
      </c>
      <c r="D30" s="382"/>
      <c r="E30" s="382"/>
      <c r="F30" s="382"/>
      <c r="G30" s="382"/>
      <c r="H30" s="382"/>
      <c r="I30" s="382"/>
      <c r="J30" s="382"/>
      <c r="K30" s="382"/>
      <c r="L30" s="382"/>
      <c r="M30" s="382"/>
      <c r="N30" s="382"/>
      <c r="O30" s="89"/>
      <c r="P30" s="89"/>
      <c r="Q30" s="199"/>
      <c r="R30" s="89"/>
      <c r="S30" s="89"/>
      <c r="T30" s="89"/>
      <c r="U30" s="89"/>
      <c r="V30" s="89"/>
      <c r="X30" s="67"/>
      <c r="Y30" s="67"/>
    </row>
    <row r="31" spans="1:43" s="66" customFormat="1" ht="69.95" customHeight="1" x14ac:dyDescent="0.2">
      <c r="A31" s="70">
        <v>9</v>
      </c>
      <c r="B31" s="70" t="s">
        <v>359</v>
      </c>
      <c r="C31" s="382" t="s">
        <v>542</v>
      </c>
      <c r="D31" s="382"/>
      <c r="E31" s="382"/>
      <c r="F31" s="382"/>
      <c r="G31" s="382"/>
      <c r="H31" s="382"/>
      <c r="I31" s="382"/>
      <c r="J31" s="382"/>
      <c r="K31" s="382"/>
      <c r="L31" s="382"/>
      <c r="M31" s="382"/>
      <c r="N31" s="382"/>
      <c r="O31" s="132"/>
      <c r="P31" s="132"/>
      <c r="Q31" s="132"/>
      <c r="R31" s="132"/>
      <c r="S31" s="132"/>
      <c r="T31" s="132"/>
      <c r="U31" s="89"/>
      <c r="V31" s="89"/>
      <c r="X31" s="67"/>
      <c r="Y31" s="67"/>
      <c r="Z31" s="67"/>
      <c r="AA31" s="67"/>
    </row>
  </sheetData>
  <mergeCells count="46">
    <mergeCell ref="C31:N31"/>
    <mergeCell ref="C27:N27"/>
    <mergeCell ref="C15:J15"/>
    <mergeCell ref="C24:N24"/>
    <mergeCell ref="C23:N23"/>
    <mergeCell ref="C26:N26"/>
    <mergeCell ref="C28:N28"/>
    <mergeCell ref="C29:N29"/>
    <mergeCell ref="C18:J18"/>
    <mergeCell ref="C25:N25"/>
    <mergeCell ref="C20:J20"/>
    <mergeCell ref="C16:J16"/>
    <mergeCell ref="C17:J17"/>
    <mergeCell ref="C19:J19"/>
    <mergeCell ref="A1:L1"/>
    <mergeCell ref="AH14:AO14"/>
    <mergeCell ref="AG4:AS4"/>
    <mergeCell ref="AH6:AO6"/>
    <mergeCell ref="AH7:AO7"/>
    <mergeCell ref="AH8:AO8"/>
    <mergeCell ref="AH10:AO10"/>
    <mergeCell ref="AH11:AO11"/>
    <mergeCell ref="AQ14:AQ15"/>
    <mergeCell ref="A2:P2"/>
    <mergeCell ref="AF14:AF15"/>
    <mergeCell ref="AH13:AO13"/>
    <mergeCell ref="A3:N3"/>
    <mergeCell ref="C11:J11"/>
    <mergeCell ref="C13:J13"/>
    <mergeCell ref="C7:J7"/>
    <mergeCell ref="B4:N4"/>
    <mergeCell ref="C10:J10"/>
    <mergeCell ref="C9:J9"/>
    <mergeCell ref="A8:A9"/>
    <mergeCell ref="L8:L9"/>
    <mergeCell ref="C6:J6"/>
    <mergeCell ref="C8:J8"/>
    <mergeCell ref="A18:A19"/>
    <mergeCell ref="L18:L19"/>
    <mergeCell ref="C30:N30"/>
    <mergeCell ref="A16:A17"/>
    <mergeCell ref="C14:J14"/>
    <mergeCell ref="L12:L15"/>
    <mergeCell ref="L16:L17"/>
    <mergeCell ref="C12:J12"/>
    <mergeCell ref="A12:A15"/>
  </mergeCells>
  <pageMargins left="0" right="0" top="0" bottom="0" header="0" footer="0"/>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32"/>
  <sheetViews>
    <sheetView showGridLines="0" zoomScale="91" zoomScaleNormal="91" workbookViewId="0">
      <selection activeCell="G17" sqref="G17"/>
    </sheetView>
  </sheetViews>
  <sheetFormatPr defaultRowHeight="15" x14ac:dyDescent="0.2"/>
  <cols>
    <col min="1" max="1" width="28.7109375" style="242" customWidth="1"/>
    <col min="2" max="2" width="50.7109375" style="241" customWidth="1"/>
    <col min="3" max="3" width="45.7109375" style="243" customWidth="1"/>
    <col min="4" max="4" width="3.28515625" style="243" customWidth="1"/>
    <col min="5" max="5" width="45.7109375" style="243" customWidth="1"/>
    <col min="6" max="16384" width="9.140625" style="243"/>
  </cols>
  <sheetData>
    <row r="1" spans="1:2" ht="20.100000000000001" customHeight="1" x14ac:dyDescent="0.2">
      <c r="A1" s="245" t="s">
        <v>494</v>
      </c>
    </row>
    <row r="2" spans="1:2" ht="20.100000000000001" customHeight="1" x14ac:dyDescent="0.2"/>
    <row r="3" spans="1:2" s="331" customFormat="1" ht="20.100000000000001" customHeight="1" x14ac:dyDescent="0.2">
      <c r="A3" s="329" t="s">
        <v>440</v>
      </c>
      <c r="B3" s="330" t="s">
        <v>441</v>
      </c>
    </row>
    <row r="4" spans="1:2" s="331" customFormat="1" ht="20.100000000000001" customHeight="1" x14ac:dyDescent="0.2">
      <c r="A4" s="329" t="s">
        <v>442</v>
      </c>
      <c r="B4" s="330" t="s">
        <v>443</v>
      </c>
    </row>
    <row r="5" spans="1:2" s="331" customFormat="1" ht="20.100000000000001" customHeight="1" x14ac:dyDescent="0.2">
      <c r="A5" s="329" t="s">
        <v>444</v>
      </c>
      <c r="B5" s="330" t="s">
        <v>445</v>
      </c>
    </row>
    <row r="6" spans="1:2" s="331" customFormat="1" ht="20.100000000000001" customHeight="1" x14ac:dyDescent="0.2">
      <c r="A6" s="329" t="s">
        <v>446</v>
      </c>
      <c r="B6" s="285" t="s">
        <v>644</v>
      </c>
    </row>
    <row r="7" spans="1:2" s="331" customFormat="1" ht="20.100000000000001" customHeight="1" x14ac:dyDescent="0.2">
      <c r="A7" s="329" t="s">
        <v>447</v>
      </c>
      <c r="B7" s="330" t="s">
        <v>448</v>
      </c>
    </row>
    <row r="8" spans="1:2" s="331" customFormat="1" ht="20.100000000000001" customHeight="1" x14ac:dyDescent="0.2">
      <c r="A8" s="329" t="s">
        <v>449</v>
      </c>
      <c r="B8" s="330" t="s">
        <v>450</v>
      </c>
    </row>
    <row r="9" spans="1:2" s="221" customFormat="1" ht="20.100000000000001" customHeight="1" x14ac:dyDescent="0.2">
      <c r="A9" s="219" t="s">
        <v>451</v>
      </c>
      <c r="B9" s="220" t="s">
        <v>495</v>
      </c>
    </row>
    <row r="10" spans="1:2" s="331" customFormat="1" ht="20.100000000000001" customHeight="1" x14ac:dyDescent="0.2">
      <c r="A10" s="329" t="s">
        <v>453</v>
      </c>
      <c r="B10" s="330" t="s">
        <v>631</v>
      </c>
    </row>
    <row r="11" spans="1:2" s="331" customFormat="1" ht="20.100000000000001" customHeight="1" x14ac:dyDescent="0.2">
      <c r="A11" s="329" t="s">
        <v>454</v>
      </c>
      <c r="B11" s="330" t="s">
        <v>614</v>
      </c>
    </row>
    <row r="12" spans="1:2" s="217" customFormat="1" ht="35.1" customHeight="1" x14ac:dyDescent="0.2">
      <c r="A12" s="345" t="s">
        <v>754</v>
      </c>
      <c r="B12" s="346" t="s">
        <v>755</v>
      </c>
    </row>
    <row r="13" spans="1:2" s="331" customFormat="1" ht="37.5" customHeight="1" x14ac:dyDescent="0.2">
      <c r="A13" s="329" t="s">
        <v>455</v>
      </c>
      <c r="B13" s="214" t="s">
        <v>720</v>
      </c>
    </row>
    <row r="14" spans="1:2" s="331" customFormat="1" ht="20.100000000000001" customHeight="1" x14ac:dyDescent="0.2">
      <c r="A14" s="329" t="s">
        <v>493</v>
      </c>
      <c r="B14" s="330" t="s">
        <v>643</v>
      </c>
    </row>
    <row r="15" spans="1:2" s="331" customFormat="1" ht="35.1" customHeight="1" x14ac:dyDescent="0.2">
      <c r="A15" s="346" t="s">
        <v>457</v>
      </c>
      <c r="B15" s="340" t="s">
        <v>745</v>
      </c>
    </row>
    <row r="16" spans="1:2" s="331" customFormat="1" ht="20.100000000000001" customHeight="1" x14ac:dyDescent="0.2">
      <c r="A16" s="329" t="s">
        <v>458</v>
      </c>
      <c r="B16" s="330" t="s">
        <v>721</v>
      </c>
    </row>
    <row r="17" spans="1:3" s="331" customFormat="1" ht="34.5" customHeight="1" x14ac:dyDescent="0.2">
      <c r="A17" s="329" t="s">
        <v>472</v>
      </c>
      <c r="B17" s="332" t="s">
        <v>513</v>
      </c>
    </row>
    <row r="18" spans="1:3" s="331" customFormat="1" ht="20.100000000000001" customHeight="1" x14ac:dyDescent="0.2">
      <c r="A18" s="329" t="s">
        <v>496</v>
      </c>
      <c r="B18" s="332" t="s">
        <v>497</v>
      </c>
    </row>
    <row r="19" spans="1:3" s="208" customFormat="1" ht="30" customHeight="1" x14ac:dyDescent="0.2">
      <c r="A19" s="285" t="s">
        <v>636</v>
      </c>
      <c r="B19" s="332" t="s">
        <v>722</v>
      </c>
    </row>
    <row r="20" spans="1:3" s="208" customFormat="1" ht="20.100000000000001" customHeight="1" x14ac:dyDescent="0.2">
      <c r="A20" s="333" t="s">
        <v>456</v>
      </c>
      <c r="B20" s="214" t="s">
        <v>723</v>
      </c>
    </row>
    <row r="21" spans="1:3" s="208" customFormat="1" ht="30" customHeight="1" x14ac:dyDescent="0.2">
      <c r="A21" s="342" t="s">
        <v>747</v>
      </c>
      <c r="B21" s="214" t="s">
        <v>748</v>
      </c>
    </row>
    <row r="22" spans="1:3" s="331" customFormat="1" ht="20.100000000000001" customHeight="1" x14ac:dyDescent="0.2">
      <c r="A22" s="329" t="s">
        <v>475</v>
      </c>
      <c r="B22" s="334" t="s">
        <v>637</v>
      </c>
    </row>
    <row r="23" spans="1:3" s="331" customFormat="1" ht="20.100000000000001" customHeight="1" x14ac:dyDescent="0.2">
      <c r="A23" s="300" t="s">
        <v>639</v>
      </c>
      <c r="B23" s="301" t="s">
        <v>638</v>
      </c>
    </row>
    <row r="24" spans="1:3" s="331" customFormat="1" ht="20.100000000000001" customHeight="1" x14ac:dyDescent="0.2">
      <c r="A24" s="213" t="s">
        <v>476</v>
      </c>
      <c r="B24" s="213" t="s">
        <v>477</v>
      </c>
    </row>
    <row r="25" spans="1:3" s="331" customFormat="1" ht="20.100000000000001" customHeight="1" x14ac:dyDescent="0.2">
      <c r="A25" s="213" t="s">
        <v>478</v>
      </c>
      <c r="B25" s="213" t="s">
        <v>479</v>
      </c>
    </row>
    <row r="26" spans="1:3" s="331" customFormat="1" ht="20.100000000000001" customHeight="1" x14ac:dyDescent="0.2">
      <c r="A26" s="213" t="s">
        <v>480</v>
      </c>
      <c r="B26" s="213" t="s">
        <v>481</v>
      </c>
    </row>
    <row r="27" spans="1:3" s="331" customFormat="1" ht="20.100000000000001" customHeight="1" x14ac:dyDescent="0.2">
      <c r="A27" s="213" t="s">
        <v>482</v>
      </c>
      <c r="B27" s="213" t="s">
        <v>483</v>
      </c>
    </row>
    <row r="28" spans="1:3" s="331" customFormat="1" ht="20.100000000000001" customHeight="1" x14ac:dyDescent="0.2">
      <c r="A28" s="213" t="s">
        <v>484</v>
      </c>
      <c r="B28" s="213" t="s">
        <v>485</v>
      </c>
    </row>
    <row r="29" spans="1:3" s="331" customFormat="1" ht="20.100000000000001" customHeight="1" x14ac:dyDescent="0.2">
      <c r="A29" s="213" t="s">
        <v>486</v>
      </c>
      <c r="B29" s="213" t="s">
        <v>487</v>
      </c>
    </row>
    <row r="30" spans="1:3" s="331" customFormat="1" ht="20.100000000000001" customHeight="1" x14ac:dyDescent="0.2">
      <c r="A30" s="301" t="s">
        <v>488</v>
      </c>
      <c r="B30" s="302" t="s">
        <v>694</v>
      </c>
    </row>
    <row r="31" spans="1:3" s="331" customFormat="1" ht="20.100000000000001" customHeight="1" x14ac:dyDescent="0.2">
      <c r="A31" s="335"/>
      <c r="B31" s="336"/>
    </row>
    <row r="32" spans="1:3" s="280" customFormat="1" ht="20.100000000000001" customHeight="1" x14ac:dyDescent="0.2">
      <c r="A32" s="447" t="s">
        <v>688</v>
      </c>
      <c r="B32" s="355"/>
      <c r="C32" s="355"/>
    </row>
  </sheetData>
  <mergeCells count="1">
    <mergeCell ref="A32:C32"/>
  </mergeCells>
  <pageMargins left="0.25" right="0.25" top="0.75" bottom="0.75" header="0.3" footer="0.3"/>
  <pageSetup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Product Guide Table of Contents</vt:lpstr>
      <vt:lpstr>Mission Statement</vt:lpstr>
      <vt:lpstr>LMR Series</vt:lpstr>
      <vt:lpstr>LMR Features &amp; Spec's</vt:lpstr>
      <vt:lpstr>LMR Accessories</vt:lpstr>
      <vt:lpstr>Elite Series</vt:lpstr>
      <vt:lpstr>Elite Features &amp; Spec's</vt:lpstr>
      <vt:lpstr>Epic Series</vt:lpstr>
      <vt:lpstr>Epic Features &amp; Spec's</vt:lpstr>
      <vt:lpstr>BluSkye Series</vt:lpstr>
      <vt:lpstr>BluSkye Features &amp; Spec's</vt:lpstr>
      <vt:lpstr>TruBlu Series</vt:lpstr>
      <vt:lpstr>TruDock &amp; HanzFree</vt:lpstr>
      <vt:lpstr>TruDock Gang Holders</vt:lpstr>
      <vt:lpstr>TruDock Gang Chargers</vt:lpstr>
      <vt:lpstr>PTT Accessories</vt:lpstr>
      <vt:lpstr>ProMobile</vt:lpstr>
      <vt:lpstr>SpeakEZ</vt:lpstr>
      <vt:lpstr>Bravo Replacement Cables</vt:lpstr>
      <vt:lpstr>Contact Information</vt:lpstr>
      <vt:lpstr>CoS &amp; Warranty Statement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Howe</dc:creator>
  <cp:lastModifiedBy>Bill Jennings</cp:lastModifiedBy>
  <cp:lastPrinted>2023-02-27T22:15:30Z</cp:lastPrinted>
  <dcterms:created xsi:type="dcterms:W3CDTF">2011-03-29T17:24:22Z</dcterms:created>
  <dcterms:modified xsi:type="dcterms:W3CDTF">2025-01-15T20:11:04Z</dcterms:modified>
</cp:coreProperties>
</file>